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ANCELÁŘ\EU dotace\Klienti\Chabařovice\Chabařovice\Žádost o zařazení projektu do programu\PD komplet\"/>
    </mc:Choice>
  </mc:AlternateContent>
  <bookViews>
    <workbookView xWindow="0" yWindow="0" windowWidth="15530" windowHeight="7300"/>
  </bookViews>
  <sheets>
    <sheet name="Rekapitulace stavby" sheetId="1" r:id="rId1"/>
    <sheet name="01 - Bourací práce" sheetId="2" r:id="rId2"/>
    <sheet name="02 - Vedlejší a ostatní n..." sheetId="3" r:id="rId3"/>
    <sheet name="Pokyny pro vyplnění" sheetId="4" r:id="rId4"/>
  </sheets>
  <definedNames>
    <definedName name="_xlnm._FilterDatabase" localSheetId="1" hidden="1">'01 - Bourací práce'!$C$87:$K$231</definedName>
    <definedName name="_xlnm._FilterDatabase" localSheetId="2" hidden="1">'02 - Vedlejší a ostatní n...'!$C$79:$K$83</definedName>
    <definedName name="_xlnm.Print_Titles" localSheetId="1">'01 - Bourací práce'!$87:$87</definedName>
    <definedName name="_xlnm.Print_Titles" localSheetId="2">'02 - Vedlejší a ostatní n...'!$79:$79</definedName>
    <definedName name="_xlnm.Print_Titles" localSheetId="0">'Rekapitulace stavby'!$52:$52</definedName>
    <definedName name="_xlnm.Print_Area" localSheetId="1">'01 - Bourací práce'!$C$4:$J$39,'01 - Bourací práce'!$C$45:$J$69,'01 - Bourací práce'!$C$75:$K$231</definedName>
    <definedName name="_xlnm.Print_Area" localSheetId="2">'02 - Vedlejší a ostatní n...'!$C$4:$J$39,'02 - Vedlejší a ostatní n...'!$C$45:$J$61,'02 - Vedlejší a ostatní n...'!$C$67:$K$83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82" i="3"/>
  <c r="F37" i="3"/>
  <c r="BD56" i="1"/>
  <c r="BH82" i="3"/>
  <c r="F36" i="3"/>
  <c r="BC56" i="1"/>
  <c r="BG82" i="3"/>
  <c r="F35" i="3" s="1"/>
  <c r="BB56" i="1" s="1"/>
  <c r="BF82" i="3"/>
  <c r="F34" i="3" s="1"/>
  <c r="BA56" i="1" s="1"/>
  <c r="J34" i="3"/>
  <c r="AW56" i="1" s="1"/>
  <c r="T82" i="3"/>
  <c r="T81" i="3" s="1"/>
  <c r="T80" i="3" s="1"/>
  <c r="R82" i="3"/>
  <c r="R81" i="3"/>
  <c r="R80" i="3" s="1"/>
  <c r="P82" i="3"/>
  <c r="P81" i="3"/>
  <c r="P80" i="3"/>
  <c r="AU56" i="1" s="1"/>
  <c r="BK82" i="3"/>
  <c r="BK81" i="3"/>
  <c r="BK80" i="3" s="1"/>
  <c r="J80" i="3" s="1"/>
  <c r="J81" i="3"/>
  <c r="J60" i="3" s="1"/>
  <c r="J82" i="3"/>
  <c r="BE82" i="3" s="1"/>
  <c r="J76" i="3"/>
  <c r="F76" i="3"/>
  <c r="F74" i="3"/>
  <c r="E72" i="3"/>
  <c r="J54" i="3"/>
  <c r="F54" i="3"/>
  <c r="F52" i="3"/>
  <c r="E50" i="3"/>
  <c r="J24" i="3"/>
  <c r="E24" i="3"/>
  <c r="J55" i="3" s="1"/>
  <c r="J77" i="3"/>
  <c r="J23" i="3"/>
  <c r="J18" i="3"/>
  <c r="E18" i="3"/>
  <c r="F77" i="3" s="1"/>
  <c r="J17" i="3"/>
  <c r="J12" i="3"/>
  <c r="J74" i="3" s="1"/>
  <c r="E7" i="3"/>
  <c r="E48" i="3" s="1"/>
  <c r="E70" i="3"/>
  <c r="J37" i="2"/>
  <c r="J36" i="2"/>
  <c r="AY55" i="1"/>
  <c r="J35" i="2"/>
  <c r="AX55" i="1"/>
  <c r="BI228" i="2"/>
  <c r="BH228" i="2"/>
  <c r="BG228" i="2"/>
  <c r="BF228" i="2"/>
  <c r="T228" i="2"/>
  <c r="T227" i="2"/>
  <c r="R228" i="2"/>
  <c r="R227" i="2"/>
  <c r="P228" i="2"/>
  <c r="P227" i="2"/>
  <c r="BK228" i="2"/>
  <c r="BK227" i="2" s="1"/>
  <c r="J227" i="2" s="1"/>
  <c r="J68" i="2" s="1"/>
  <c r="J228" i="2"/>
  <c r="BE228" i="2" s="1"/>
  <c r="BI225" i="2"/>
  <c r="BH225" i="2"/>
  <c r="BG225" i="2"/>
  <c r="BF225" i="2"/>
  <c r="T225" i="2"/>
  <c r="T220" i="2" s="1"/>
  <c r="T215" i="2" s="1"/>
  <c r="R225" i="2"/>
  <c r="P225" i="2"/>
  <c r="BK225" i="2"/>
  <c r="BK220" i="2" s="1"/>
  <c r="J220" i="2" s="1"/>
  <c r="J67" i="2" s="1"/>
  <c r="J225" i="2"/>
  <c r="BE225" i="2" s="1"/>
  <c r="BI221" i="2"/>
  <c r="BH221" i="2"/>
  <c r="BG221" i="2"/>
  <c r="BF221" i="2"/>
  <c r="T221" i="2"/>
  <c r="R221" i="2"/>
  <c r="R220" i="2"/>
  <c r="P221" i="2"/>
  <c r="P220" i="2"/>
  <c r="BK221" i="2"/>
  <c r="J221" i="2"/>
  <c r="BE221" i="2" s="1"/>
  <c r="BI217" i="2"/>
  <c r="BH217" i="2"/>
  <c r="BG217" i="2"/>
  <c r="BF217" i="2"/>
  <c r="T217" i="2"/>
  <c r="T216" i="2"/>
  <c r="R217" i="2"/>
  <c r="R216" i="2" s="1"/>
  <c r="R215" i="2" s="1"/>
  <c r="P217" i="2"/>
  <c r="P216" i="2"/>
  <c r="P215" i="2" s="1"/>
  <c r="BK217" i="2"/>
  <c r="BK216" i="2" s="1"/>
  <c r="J217" i="2"/>
  <c r="BE217" i="2"/>
  <c r="BI213" i="2"/>
  <c r="BH213" i="2"/>
  <c r="BG213" i="2"/>
  <c r="BF213" i="2"/>
  <c r="T213" i="2"/>
  <c r="T212" i="2"/>
  <c r="R213" i="2"/>
  <c r="R212" i="2"/>
  <c r="P213" i="2"/>
  <c r="P212" i="2"/>
  <c r="BK213" i="2"/>
  <c r="BK212" i="2"/>
  <c r="J212" i="2" s="1"/>
  <c r="J64" i="2" s="1"/>
  <c r="J213" i="2"/>
  <c r="BE213" i="2" s="1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/>
  <c r="BI177" i="2"/>
  <c r="BH177" i="2"/>
  <c r="BG177" i="2"/>
  <c r="BF177" i="2"/>
  <c r="T177" i="2"/>
  <c r="R177" i="2"/>
  <c r="P177" i="2"/>
  <c r="BK177" i="2"/>
  <c r="J177" i="2"/>
  <c r="BE177" i="2"/>
  <c r="BI174" i="2"/>
  <c r="BH174" i="2"/>
  <c r="BG174" i="2"/>
  <c r="BF174" i="2"/>
  <c r="T174" i="2"/>
  <c r="R174" i="2"/>
  <c r="P174" i="2"/>
  <c r="BK174" i="2"/>
  <c r="J174" i="2"/>
  <c r="BE174" i="2"/>
  <c r="BI170" i="2"/>
  <c r="BH170" i="2"/>
  <c r="BG170" i="2"/>
  <c r="BF170" i="2"/>
  <c r="T170" i="2"/>
  <c r="R170" i="2"/>
  <c r="P170" i="2"/>
  <c r="BK170" i="2"/>
  <c r="J170" i="2"/>
  <c r="BE170" i="2" s="1"/>
  <c r="BI166" i="2"/>
  <c r="BH166" i="2"/>
  <c r="BG166" i="2"/>
  <c r="BF166" i="2"/>
  <c r="T166" i="2"/>
  <c r="R166" i="2"/>
  <c r="P166" i="2"/>
  <c r="BK166" i="2"/>
  <c r="J166" i="2"/>
  <c r="BE166" i="2"/>
  <c r="BI162" i="2"/>
  <c r="BH162" i="2"/>
  <c r="BG162" i="2"/>
  <c r="BF162" i="2"/>
  <c r="T162" i="2"/>
  <c r="R162" i="2"/>
  <c r="P162" i="2"/>
  <c r="BK162" i="2"/>
  <c r="J162" i="2"/>
  <c r="BE162" i="2"/>
  <c r="BI154" i="2"/>
  <c r="BH154" i="2"/>
  <c r="BG154" i="2"/>
  <c r="BF154" i="2"/>
  <c r="T154" i="2"/>
  <c r="R154" i="2"/>
  <c r="P154" i="2"/>
  <c r="BK154" i="2"/>
  <c r="J154" i="2"/>
  <c r="BE154" i="2"/>
  <c r="BI146" i="2"/>
  <c r="BH146" i="2"/>
  <c r="BG146" i="2"/>
  <c r="BF146" i="2"/>
  <c r="T146" i="2"/>
  <c r="R146" i="2"/>
  <c r="P146" i="2"/>
  <c r="BK146" i="2"/>
  <c r="J146" i="2"/>
  <c r="BE146" i="2" s="1"/>
  <c r="BI143" i="2"/>
  <c r="BH143" i="2"/>
  <c r="BG143" i="2"/>
  <c r="BF143" i="2"/>
  <c r="T143" i="2"/>
  <c r="R143" i="2"/>
  <c r="R140" i="2" s="1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BK140" i="2" s="1"/>
  <c r="J140" i="2" s="1"/>
  <c r="J63" i="2" s="1"/>
  <c r="J142" i="2"/>
  <c r="BE142" i="2"/>
  <c r="BI141" i="2"/>
  <c r="BH141" i="2"/>
  <c r="BG141" i="2"/>
  <c r="BF141" i="2"/>
  <c r="T141" i="2"/>
  <c r="T140" i="2"/>
  <c r="R141" i="2"/>
  <c r="P141" i="2"/>
  <c r="P140" i="2"/>
  <c r="BK141" i="2"/>
  <c r="J141" i="2"/>
  <c r="BE141" i="2" s="1"/>
  <c r="BI133" i="2"/>
  <c r="BH133" i="2"/>
  <c r="BG133" i="2"/>
  <c r="BF133" i="2"/>
  <c r="T133" i="2"/>
  <c r="T132" i="2"/>
  <c r="R133" i="2"/>
  <c r="R132" i="2"/>
  <c r="P133" i="2"/>
  <c r="P132" i="2"/>
  <c r="BK133" i="2"/>
  <c r="BK132" i="2" s="1"/>
  <c r="J132" i="2" s="1"/>
  <c r="J62" i="2" s="1"/>
  <c r="J133" i="2"/>
  <c r="BE133" i="2" s="1"/>
  <c r="BI129" i="2"/>
  <c r="BH129" i="2"/>
  <c r="BG129" i="2"/>
  <c r="BF129" i="2"/>
  <c r="T129" i="2"/>
  <c r="R129" i="2"/>
  <c r="P129" i="2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 s="1"/>
  <c r="BI123" i="2"/>
  <c r="BH123" i="2"/>
  <c r="BG123" i="2"/>
  <c r="BF123" i="2"/>
  <c r="T123" i="2"/>
  <c r="R123" i="2"/>
  <c r="P123" i="2"/>
  <c r="BK123" i="2"/>
  <c r="J123" i="2"/>
  <c r="BE123" i="2" s="1"/>
  <c r="BI116" i="2"/>
  <c r="BH116" i="2"/>
  <c r="BG116" i="2"/>
  <c r="BF116" i="2"/>
  <c r="T116" i="2"/>
  <c r="R116" i="2"/>
  <c r="P116" i="2"/>
  <c r="BK116" i="2"/>
  <c r="J116" i="2"/>
  <c r="BE116" i="2" s="1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 s="1"/>
  <c r="BI100" i="2"/>
  <c r="BH100" i="2"/>
  <c r="BG100" i="2"/>
  <c r="BF100" i="2"/>
  <c r="T100" i="2"/>
  <c r="R100" i="2"/>
  <c r="P100" i="2"/>
  <c r="BK100" i="2"/>
  <c r="J100" i="2"/>
  <c r="BE100" i="2" s="1"/>
  <c r="BI98" i="2"/>
  <c r="BH98" i="2"/>
  <c r="BG98" i="2"/>
  <c r="BF98" i="2"/>
  <c r="T98" i="2"/>
  <c r="R98" i="2"/>
  <c r="P98" i="2"/>
  <c r="BK98" i="2"/>
  <c r="J98" i="2"/>
  <c r="BE98" i="2"/>
  <c r="BI95" i="2"/>
  <c r="F37" i="2" s="1"/>
  <c r="BD55" i="1" s="1"/>
  <c r="BD54" i="1" s="1"/>
  <c r="W33" i="1" s="1"/>
  <c r="BH95" i="2"/>
  <c r="BG95" i="2"/>
  <c r="BF95" i="2"/>
  <c r="T95" i="2"/>
  <c r="R95" i="2"/>
  <c r="P95" i="2"/>
  <c r="BK95" i="2"/>
  <c r="J95" i="2"/>
  <c r="BE95" i="2" s="1"/>
  <c r="BI91" i="2"/>
  <c r="BH91" i="2"/>
  <c r="BG91" i="2"/>
  <c r="F35" i="2" s="1"/>
  <c r="BB55" i="1" s="1"/>
  <c r="BF91" i="2"/>
  <c r="T91" i="2"/>
  <c r="T90" i="2"/>
  <c r="T89" i="2" s="1"/>
  <c r="T88" i="2" s="1"/>
  <c r="R91" i="2"/>
  <c r="R90" i="2"/>
  <c r="P91" i="2"/>
  <c r="P90" i="2"/>
  <c r="P89" i="2" s="1"/>
  <c r="P88" i="2" s="1"/>
  <c r="AU55" i="1" s="1"/>
  <c r="AU54" i="1" s="1"/>
  <c r="BK91" i="2"/>
  <c r="J91" i="2"/>
  <c r="BE91" i="2"/>
  <c r="J84" i="2"/>
  <c r="F84" i="2"/>
  <c r="F82" i="2"/>
  <c r="E80" i="2"/>
  <c r="J54" i="2"/>
  <c r="F54" i="2"/>
  <c r="F52" i="2"/>
  <c r="E50" i="2"/>
  <c r="J24" i="2"/>
  <c r="E24" i="2"/>
  <c r="J85" i="2" s="1"/>
  <c r="J23" i="2"/>
  <c r="J18" i="2"/>
  <c r="E18" i="2"/>
  <c r="F85" i="2" s="1"/>
  <c r="F55" i="2"/>
  <c r="J17" i="2"/>
  <c r="J12" i="2"/>
  <c r="J82" i="2" s="1"/>
  <c r="J52" i="2"/>
  <c r="E7" i="2"/>
  <c r="E78" i="2" s="1"/>
  <c r="AS54" i="1"/>
  <c r="L50" i="1"/>
  <c r="AM50" i="1"/>
  <c r="AM49" i="1"/>
  <c r="L49" i="1"/>
  <c r="AM47" i="1"/>
  <c r="L47" i="1"/>
  <c r="L45" i="1"/>
  <c r="L44" i="1"/>
  <c r="F33" i="3" l="1"/>
  <c r="AZ56" i="1" s="1"/>
  <c r="J33" i="3"/>
  <c r="AV56" i="1" s="1"/>
  <c r="AT56" i="1" s="1"/>
  <c r="BK215" i="2"/>
  <c r="J215" i="2" s="1"/>
  <c r="J65" i="2" s="1"/>
  <c r="J216" i="2"/>
  <c r="J66" i="2" s="1"/>
  <c r="F34" i="2"/>
  <c r="BA55" i="1" s="1"/>
  <c r="BA54" i="1" s="1"/>
  <c r="BK90" i="2"/>
  <c r="F36" i="2"/>
  <c r="BC55" i="1" s="1"/>
  <c r="BC54" i="1" s="1"/>
  <c r="AY54" i="1" s="1"/>
  <c r="J34" i="2"/>
  <c r="AW55" i="1" s="1"/>
  <c r="F33" i="2"/>
  <c r="AZ55" i="1" s="1"/>
  <c r="W32" i="1"/>
  <c r="J33" i="2"/>
  <c r="AV55" i="1" s="1"/>
  <c r="AT55" i="1" s="1"/>
  <c r="R89" i="2"/>
  <c r="R88" i="2" s="1"/>
  <c r="BK89" i="2"/>
  <c r="J90" i="2"/>
  <c r="J61" i="2" s="1"/>
  <c r="BB54" i="1"/>
  <c r="J30" i="3"/>
  <c r="J59" i="3"/>
  <c r="E48" i="2"/>
  <c r="J55" i="2"/>
  <c r="J52" i="3"/>
  <c r="F55" i="3"/>
  <c r="AZ54" i="1" l="1"/>
  <c r="W29" i="1" s="1"/>
  <c r="BK88" i="2"/>
  <c r="J88" i="2" s="1"/>
  <c r="J89" i="2"/>
  <c r="J60" i="2" s="1"/>
  <c r="AG56" i="1"/>
  <c r="AN56" i="1" s="1"/>
  <c r="J39" i="3"/>
  <c r="W30" i="1"/>
  <c r="AW54" i="1"/>
  <c r="AK30" i="1" s="1"/>
  <c r="AX54" i="1"/>
  <c r="W31" i="1"/>
  <c r="AV54" i="1"/>
  <c r="AT54" i="1" l="1"/>
  <c r="AK29" i="1"/>
  <c r="J59" i="2"/>
  <c r="J30" i="2"/>
  <c r="AG55" i="1" l="1"/>
  <c r="J39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<sst xmlns="http://schemas.openxmlformats.org/spreadsheetml/2006/main" count="2186" uniqueCount="548">
  <si>
    <t>Export Komplet</t>
  </si>
  <si>
    <t>VZ</t>
  </si>
  <si>
    <t>2.0</t>
  </si>
  <si>
    <t/>
  </si>
  <si>
    <t>False</t>
  </si>
  <si>
    <t>{a44b5343-fe13-4874-ae2a-dc3586e96dca}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</si>
  <si>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</si>
  <si>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</si>
  <si>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</si>
  <si>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</si>
  <si>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</si>
  <si>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</si>
  <si>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</si>
  <si>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</si>
  <si>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KOTIS007</t>
  </si>
  <si>
    <t>Stavba:</t>
  </si>
  <si>
    <t>Projektová dokumentace objektu Husovo náměstí 2 - bourací práce</t>
  </si>
  <si>
    <t>KSO:</t>
  </si>
  <si>
    <t>CC-CZ:</t>
  </si>
  <si>
    <t>Místo:</t>
  </si>
  <si>
    <t xml:space="preserve"> </t>
  </si>
  <si>
    <t>Datum:</t>
  </si>
  <si>
    <t>22. 2. 2019</t>
  </si>
  <si>
    <t>Zadavatel:</t>
  </si>
  <si>
    <t>IČ:</t>
  </si>
  <si>
    <t>0,1</t>
  </si>
  <si>
    <t>Město Chabařovice</t>
  </si>
  <si>
    <t>DIČ:</t>
  </si>
  <si>
    <t>Zhotovitel:</t>
  </si>
  <si>
    <t>Projektant:</t>
  </si>
  <si>
    <t>Ing. Arch. Luboš Kotiš</t>
  </si>
  <si>
    <t>True</t>
  </si>
  <si>
    <t>Zpracovatel: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</si>
  <si>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</si>
  <si>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</si>
  <si>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</si>
  <si>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</si>
  <si>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</si>
  <si>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</si>
  <si>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</si>
  <si>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</si>
  <si>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</si>
  <si>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</si>
  <si>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</si>
  <si>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</si>
  <si>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</si>
  <si>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</si>
  <si>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</si>
  <si>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</si>
  <si>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</si>
  <si>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</si>
  <si>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</si>
  <si>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</si>
  <si>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</si>
  <si>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</si>
  <si>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</si>
  <si>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</si>
  <si>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</si>
  <si>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</si>
  <si>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</si>
  <si>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</si>
  <si>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</si>
  <si>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</si>
  <si>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</si>
  <si>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</si>
  <si>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</si>
  <si>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</si>
  <si>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</si>
  <si>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</si>
  <si>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</si>
  <si>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</si>
  <si>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</si>
  <si>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</si>
  <si>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</si>
  <si>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</si>
  <si>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</si>
  <si>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</si>
  <si>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</si>
  <si>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{7729eb8f-6d70-4f5f-bb10-f73eb9c49a5e}</t>
  </si>
  <si>
    <t>2</t>
  </si>
  <si>
    <t>02</t>
  </si>
  <si>
    <t>Vedlejší a ostatní náklady</t>
  </si>
  <si>
    <t>VON</t>
  </si>
  <si>
    <t>{a7e842c2-fa21-4f7b-b1d5-14196688b908}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</si>
  <si>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</si>
  <si>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</si>
  <si>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</si>
  <si>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</si>
  <si>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</si>
  <si>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</si>
  <si>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</si>
  <si>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</si>
  <si>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</si>
  <si>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</si>
  <si>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</si>
  <si>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998 - Přesun hmot</t>
  </si>
  <si>
    <t>PSV - PSV</t>
  </si>
  <si>
    <t xml:space="preserve">    712 - Povlakové krytiny</t>
  </si>
  <si>
    <t xml:space="preserve">    762 - Konstrukce tesařské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</si>
  <si>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</si>
  <si>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</si>
  <si>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</si>
  <si>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</si>
  <si>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</si>
  <si>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</si>
  <si>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</si>
  <si>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</si>
  <si>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</si>
  <si>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</si>
  <si>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</si>
  <si>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</si>
  <si>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</si>
  <si>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</si>
  <si>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</si>
  <si>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</si>
  <si>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</si>
  <si>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</si>
  <si>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</si>
  <si>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174101101</t>
  </si>
  <si>
    <t>Zásyp jam, šachet rýh nebo kolem objektů sypaninou se zhutněním</t>
  </si>
  <si>
    <t>m3</t>
  </si>
  <si>
    <t>CS ÚRS 2019 01</t>
  </si>
  <si>
    <t>4</t>
  </si>
  <si>
    <t>-612574100</t>
  </si>
  <si>
    <t>PP</t>
  </si>
  <si>
    <t>Zásyp sypaninou z jakékoliv horniny s uložením výkopku ve vrstvách se zhutněním jam, šachet, rýh nebo kolem objektů v těchto vykopávkách</t>
  </si>
  <si>
    <t>VV</t>
  </si>
  <si>
    <t>zásyp zeminou</t>
  </si>
  <si>
    <t>"kat.I" 10,50*1,50+42,00*1,50+21,00*2,50</t>
  </si>
  <si>
    <t>162701105</t>
  </si>
  <si>
    <t>Vodorovné přemístění do 10000 m výkopku/sypaniny z horniny tř. 1 až 4</t>
  </si>
  <si>
    <t>-673640026</t>
  </si>
  <si>
    <t>Vodorovné přemístění výkopku nebo sypaniny po suchu na obvyklém dopravním prostředku, bez naložení výkopku, avšak se složením bez rozhrnutí z horniny tř. 1 až 4 na vzdálenost přes 9 000 do 10 000 m</t>
  </si>
  <si>
    <t>"dovoz zeminy" 131,25</t>
  </si>
  <si>
    <t>3</t>
  </si>
  <si>
    <t>167101102</t>
  </si>
  <si>
    <t>Nakládání výkopku z hornin tř. 1 až 4 přes 100 m3</t>
  </si>
  <si>
    <t>1518974123</t>
  </si>
  <si>
    <t>Nakládání, skládání a překládání neulehlého výkopku nebo sypaniny nakládání, množství přes 100 m3, z hornin tř. 1 až 4</t>
  </si>
  <si>
    <t>174101102</t>
  </si>
  <si>
    <t>Zásyp v uzavřených prostorech sypaninou se zhutněním</t>
  </si>
  <si>
    <t>-1022089289</t>
  </si>
  <si>
    <t>Zásyp sypaninou z jakékoliv horniny s uložením výkopku ve vrstvách se zhutněním v uzavřených prostorách s urovnáním povrchu zásypu</t>
  </si>
  <si>
    <t>zásyp štěrkem fr.0-32</t>
  </si>
  <si>
    <t>"kat.II" 26,50*1,50+94,00*1,50+13,00*2,50+3,50*1,00+16,00*0,30</t>
  </si>
  <si>
    <t>"kat.III" 6,00*1,50+99,50*1,50+2,00*1,50+58,00*2,50+1,00*0,30</t>
  </si>
  <si>
    <t>Mezisoučet</t>
  </si>
  <si>
    <t>zásyp štěrkem fr.32-63</t>
  </si>
  <si>
    <t>"obj.E-kanál" 20,00</t>
  </si>
  <si>
    <t>Součet</t>
  </si>
  <si>
    <t>5</t>
  </si>
  <si>
    <t>M</t>
  </si>
  <si>
    <t>58344171</t>
  </si>
  <si>
    <t>štěrkodrť frakce 0/32</t>
  </si>
  <si>
    <t>t</t>
  </si>
  <si>
    <t>8</t>
  </si>
  <si>
    <t>933515717</t>
  </si>
  <si>
    <t>528,10*2,00</t>
  </si>
  <si>
    <t>6</t>
  </si>
  <si>
    <t>58343959</t>
  </si>
  <si>
    <t>kamenivo drcené hrubé frakce 32/63</t>
  </si>
  <si>
    <t>1406934400</t>
  </si>
  <si>
    <t>20,00*2,00</t>
  </si>
  <si>
    <t>40*1,15 'Přepočtené koeficientem množství</t>
  </si>
  <si>
    <t>7</t>
  </si>
  <si>
    <t>213111121</t>
  </si>
  <si>
    <t>Stabilizace základové spáry zřízením vrstvy z geomříže tuhé</t>
  </si>
  <si>
    <t>m2</t>
  </si>
  <si>
    <t>1592447917</t>
  </si>
  <si>
    <t>Stabilizace základové spáry zřízením vrstvy z geomříže tuhé</t>
  </si>
  <si>
    <t>"kat.I" 10,50*4+42,00*4+21,00*7</t>
  </si>
  <si>
    <t>"kat.II" 26,50*4+94,00*4+13,00*7</t>
  </si>
  <si>
    <t>"kat.III" 6,00*4+99,50*4+2,00*4+58,00*7</t>
  </si>
  <si>
    <t>693210611</t>
  </si>
  <si>
    <t xml:space="preserve">geomříž </t>
  </si>
  <si>
    <t>-1253778134</t>
  </si>
  <si>
    <t>geomříž</t>
  </si>
  <si>
    <t>1766,00*1,15</t>
  </si>
  <si>
    <t>9</t>
  </si>
  <si>
    <t>213141111</t>
  </si>
  <si>
    <t>Zřízení vrstvy z geotextilie v rovině nebo ve sklonu do 1:5 š do 3 m</t>
  </si>
  <si>
    <t>-2009745517</t>
  </si>
  <si>
    <t>Zřízení vrstvy z geotextilie filtrační, separační, odvodňovací, ochranné, výztužné nebo protierozní v rovině nebo ve sklonu do 1:5, šířky do 3 m</t>
  </si>
  <si>
    <t>"obj.E-kanál" 25,00</t>
  </si>
  <si>
    <t>10</t>
  </si>
  <si>
    <t>693111241</t>
  </si>
  <si>
    <t>geotextilie netkaná</t>
  </si>
  <si>
    <t>-1265356493</t>
  </si>
  <si>
    <t xml:space="preserve">geotextilie netkaná </t>
  </si>
  <si>
    <t>25,00*1,15</t>
  </si>
  <si>
    <t>Svislé a kompletní konstrukce</t>
  </si>
  <si>
    <t>11</t>
  </si>
  <si>
    <t>310239211.1</t>
  </si>
  <si>
    <t>Zazdívka otvorů pl do 4 m2 ve zdivu nadzákladovém cihlami pálenými na MVC (bez dodávky cihel)</t>
  </si>
  <si>
    <t>-1725227172</t>
  </si>
  <si>
    <t>Zazdívka otvorů ve zdivu nadzákladovém cihlami pálenými plochy přes 1 m2 do 4 m2 na maltu vápenocementovou (bez dodávky cihel)</t>
  </si>
  <si>
    <t>východní štítová stěna</t>
  </si>
  <si>
    <t>"1.NP" 1,00*2,02*0,50</t>
  </si>
  <si>
    <t>"2.NP" 1,00*2,10*0,50</t>
  </si>
  <si>
    <t>"3.NP" 1,00*1,70*0,35</t>
  </si>
  <si>
    <t>Ostatní konstrukce a práce, bourání</t>
  </si>
  <si>
    <t>12</t>
  </si>
  <si>
    <t>95odp</t>
  </si>
  <si>
    <t>Odpojení objektu od stávajících inženýrských sítí a přípojek (přípojka silnoproudu, slaboproudu, vodovodní přípojka, přípojka splaškové kanalizace)</t>
  </si>
  <si>
    <t>kmpl</t>
  </si>
  <si>
    <t>1524337221</t>
  </si>
  <si>
    <t>13</t>
  </si>
  <si>
    <t>95el</t>
  </si>
  <si>
    <t>Demontáž přípojkové skříně a elektroměrového rozvaděče</t>
  </si>
  <si>
    <t>-2087580336</t>
  </si>
  <si>
    <t>14</t>
  </si>
  <si>
    <t>113107231</t>
  </si>
  <si>
    <t>Odstranění podkladu z betonu prostého tl 150 mm strojně pl přes 200 m2</t>
  </si>
  <si>
    <t>-1734768594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</si>
  <si>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</si>
  <si>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"zpevněná plocha dvora" 422,00</t>
  </si>
  <si>
    <t>981511111</t>
  </si>
  <si>
    <t>Demolice konstrukcí objektů zděných na MVC postupným rozebíráním</t>
  </si>
  <si>
    <t>1666267505</t>
  </si>
  <si>
    <t>Demolice konstrukcí objektů postupným rozebíráním zdiva na maltu vápennou nebo vápenocementovou z cihel, tvárnic, kamene, zdiva smíšeného nebo hrázděného</t>
  </si>
  <si>
    <t>suterén (pod úrovní terénu)</t>
  </si>
  <si>
    <t>"obj.C" 7,00</t>
  </si>
  <si>
    <t>"obj.D" 63,00</t>
  </si>
  <si>
    <t>"obj.E" 51,00</t>
  </si>
  <si>
    <t>"zeď mezi obj.E a G" 13,00</t>
  </si>
  <si>
    <t>16</t>
  </si>
  <si>
    <t>981511116</t>
  </si>
  <si>
    <t>Demolice konstrukcí objektů z betonu prostého postupným rozebíráním</t>
  </si>
  <si>
    <t>-1401609402</t>
  </si>
  <si>
    <t>Demolice konstrukcí objektů postupným rozebíráním konstrukcí z betonu prostého</t>
  </si>
  <si>
    <t>"obj.D, E" 8,00</t>
  </si>
  <si>
    <t>základy</t>
  </si>
  <si>
    <t>"obj.G" 17,00</t>
  </si>
  <si>
    <t>"zeď mezi obj.E a G" 4,50</t>
  </si>
  <si>
    <t>17</t>
  </si>
  <si>
    <t>973042351</t>
  </si>
  <si>
    <t>Vysekání kapes v podlaze pl do 0,16 m2 hl do 300 mm</t>
  </si>
  <si>
    <t>kus</t>
  </si>
  <si>
    <t>952955927</t>
  </si>
  <si>
    <t>Vysekání výklenků nebo kapes v podlaze, plochy do 0,16 m2, hl. do 300 mm</t>
  </si>
  <si>
    <t>pro dřevěné trámy (zajištění štítové zdi u obj.B)</t>
  </si>
  <si>
    <t>18</t>
  </si>
  <si>
    <t>981011111</t>
  </si>
  <si>
    <t>Demolice budov dřevěných jednostranně obitých postupným rozebíráním</t>
  </si>
  <si>
    <t>394672025</t>
  </si>
  <si>
    <t>Demolice budov postupným rozebíráním dřevěných lehkých jednostranně obitých</t>
  </si>
  <si>
    <t>podkroví</t>
  </si>
  <si>
    <t>"objekt C, D, E" 730,00</t>
  </si>
  <si>
    <t>19</t>
  </si>
  <si>
    <t>981013314</t>
  </si>
  <si>
    <t>Demolice budov zděných na MVC podíl konstrukcí do 25 % těžkou mechanizací</t>
  </si>
  <si>
    <t>516507261</t>
  </si>
  <si>
    <t>Demolice budov těžkými mechanizačními prostředky z cihel, kamene, smíšeného nebo hrázděného zdiva, tvárnic na maltu vápennou nebo vápenocementovou s podílem konstrukcí přes 20 do 25 %</t>
  </si>
  <si>
    <t>nadzemní části</t>
  </si>
  <si>
    <t>"objekt C, D, E" 4910,00</t>
  </si>
  <si>
    <t>20</t>
  </si>
  <si>
    <t>981013316</t>
  </si>
  <si>
    <t>Demolice budov zděných na MVC podíl konstrukcí do 35 % těžkou mechanizací</t>
  </si>
  <si>
    <t>1364440849</t>
  </si>
  <si>
    <t>Demolice budov těžkými mechanizačními prostředky z cihel, kamene, smíšeného nebo hrázděného zdiva, tvárnic na maltu vápennou nebo vápenocementovou s podílem konstrukcí přes 30 do 35 %</t>
  </si>
  <si>
    <t>"objekt G" 125,00</t>
  </si>
  <si>
    <t>95azbest</t>
  </si>
  <si>
    <t>Příplatek na ztíženou práci při demontáži, manipulaci a odvozu azbestu (nebezpečný odpad)</t>
  </si>
  <si>
    <t>2061446810</t>
  </si>
  <si>
    <t>Rozebrání osinkocementové střešní krytiny eternit - postup provádění demontáže</t>
  </si>
  <si>
    <t xml:space="preserve">a nakládání s nebezpečnými odpady bude probíhat za přísného dodržování platných </t>
  </si>
  <si>
    <t xml:space="preserve">bezpečnostních předpisů a doporučení. </t>
  </si>
  <si>
    <t xml:space="preserve">Viz Technická zpráva - odstavec "D.2 HYGIENICKÉ POŽADAVKY NA </t>
  </si>
  <si>
    <t>STAVBY, POŽADAVKY NA PRACOVNÍ A KOMUNÁLNÍ PROSTŘEDÍ"</t>
  </si>
  <si>
    <t>Do ceny tedy započítat zvýšenou pracnost při demontáži a nakládání na dopravní prostředky,</t>
  </si>
  <si>
    <t>t.j.ochranné pomůcky, zabezpečení prostoru, zabalení do plastových označených pytlů nebo uzavř.kontejneru, úklid.</t>
  </si>
  <si>
    <t>"azbestocementová krytina" 500,00*0,020</t>
  </si>
  <si>
    <t>(vlastní demontáž azbestocementové krytiny viz odd. 765 Krytina skládaná)</t>
  </si>
  <si>
    <t>22</t>
  </si>
  <si>
    <t>95sloup</t>
  </si>
  <si>
    <t>Příplatek na vyjmutí stávajících litinových sloupů bez jejich poškození, přesun a uložení investorovi (bude použito pro plánovanou rekonstrukci obj.B)</t>
  </si>
  <si>
    <t>ks</t>
  </si>
  <si>
    <t>-1120115498</t>
  </si>
  <si>
    <t>23</t>
  </si>
  <si>
    <t>997006512</t>
  </si>
  <si>
    <t>Vodorovné doprava suti s naložením a složením na skládku do 1 km</t>
  </si>
  <si>
    <t>-598840690</t>
  </si>
  <si>
    <t>Vodorovná doprava suti na skládku s naložením na dopravní prostředek a složením přes 100 m do 1 km</t>
  </si>
  <si>
    <t>422,00*0,325</t>
  </si>
  <si>
    <t>134,00*1,805</t>
  </si>
  <si>
    <t>29,50*2,200</t>
  </si>
  <si>
    <t>3*0,074</t>
  </si>
  <si>
    <t>730,00*0,039</t>
  </si>
  <si>
    <t>4910,00*0,450</t>
  </si>
  <si>
    <t>125,00*0,650</t>
  </si>
  <si>
    <t>45,00*0,014</t>
  </si>
  <si>
    <t>500,00*0,020</t>
  </si>
  <si>
    <t>24</t>
  </si>
  <si>
    <t>997006519</t>
  </si>
  <si>
    <t>Příplatek k vodorovnému přemístění suti na skládku ZKD 1 km přes 1 km</t>
  </si>
  <si>
    <t>-857680866</t>
  </si>
  <si>
    <t>Vodorovná doprava suti na skládku s naložením na dopravní prostředek a složením Příplatek k ceně za každý další i započatý 1 km</t>
  </si>
  <si>
    <t>2755,992*7</t>
  </si>
  <si>
    <t>25</t>
  </si>
  <si>
    <t>997013839.1</t>
  </si>
  <si>
    <t>Poplatek za uložení stavebního směsného odpadu na skládce (skládkovné)</t>
  </si>
  <si>
    <t>352532056</t>
  </si>
  <si>
    <t>Poplatek za uložení stavebního směsného odpadu z demolic na skládce (skládkovné)</t>
  </si>
  <si>
    <t>2773,992-50,00-10,00-0,63</t>
  </si>
  <si>
    <t>26</t>
  </si>
  <si>
    <t>997013811.1</t>
  </si>
  <si>
    <t>Poplatek za uložení na skládce (skládkovné) stavebního odpadu dřevěného kód odpadu 170 201</t>
  </si>
  <si>
    <t>-808978910</t>
  </si>
  <si>
    <t>Poplatek za uložení stavebního odpadu na skládce (skládkovné) dřevěného zatříděného do Katalogu odpadů pod kódem 170 201</t>
  </si>
  <si>
    <t>27</t>
  </si>
  <si>
    <t>997013821.1</t>
  </si>
  <si>
    <t>Poplatek za uložení stavebního odpadu s azbestem na skládce (skládkovné)</t>
  </si>
  <si>
    <t>1209831264</t>
  </si>
  <si>
    <t>Poplatek za uložení stavebního odpadu na skládce (skládkovné) s azbestem</t>
  </si>
  <si>
    <t>28</t>
  </si>
  <si>
    <t>997013814.1</t>
  </si>
  <si>
    <t>Poplatek za uložení na skládce (skládkovné) stavebního odpadu izolací kód odpadu 170 604</t>
  </si>
  <si>
    <t>1912630400</t>
  </si>
  <si>
    <t>Poplatek za uložení stavebního odpadu na skládce (skládkovné) z izolačních materiálů zatříděného do Katalogu odpadů pod kódem 170 604</t>
  </si>
  <si>
    <t>998</t>
  </si>
  <si>
    <t>Přesun hmot</t>
  </si>
  <si>
    <t>29</t>
  </si>
  <si>
    <t>998018002</t>
  </si>
  <si>
    <t>Přesun hmot ruční pro budovy v do 12 m</t>
  </si>
  <si>
    <t>-588965511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</si>
  <si>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</si>
  <si>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</si>
  <si>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712</t>
  </si>
  <si>
    <t>Povlakové krytiny</t>
  </si>
  <si>
    <t>30</t>
  </si>
  <si>
    <t>712300833</t>
  </si>
  <si>
    <t>Odstranění povlakové krytiny střech do 10° třívrstvé</t>
  </si>
  <si>
    <t>-1887151495</t>
  </si>
  <si>
    <t>Odstranění ze střech plochých do 10° krytiny povlakové třívrstvé</t>
  </si>
  <si>
    <t>"objekt G" 45,00</t>
  </si>
  <si>
    <t>762</t>
  </si>
  <si>
    <t>Konstrukce tesařské</t>
  </si>
  <si>
    <t>31</t>
  </si>
  <si>
    <t>762713110</t>
  </si>
  <si>
    <t>Montáž prostorové vázané kce z hraněného řeziva průřezové plochy do 120 cm2</t>
  </si>
  <si>
    <t>m</t>
  </si>
  <si>
    <t>-1282424542</t>
  </si>
  <si>
    <t>Montáž prostorových vázaných konstrukcí z řeziva hraněného nebo polohraněného průřezové plochy do 120 cm2</t>
  </si>
  <si>
    <t>zajištění štítové zdi u obj.B</t>
  </si>
  <si>
    <t>"stávající trámy 10/12cm" 6,00*3</t>
  </si>
  <si>
    <t>32</t>
  </si>
  <si>
    <t>998762101</t>
  </si>
  <si>
    <t>Přesun hmot tonážní pro kce tesařské v objektech v do 6 m</t>
  </si>
  <si>
    <t>-1883811948</t>
  </si>
  <si>
    <t>Přesun hmot pro konstrukce tesařské stanovený z hmotnosti přesunovaného materiálu vodorovná dopravní vzdálenost do 50 m v objektech výšky do 6 m</t>
  </si>
  <si>
    <t>765</t>
  </si>
  <si>
    <t>Krytina skládaná</t>
  </si>
  <si>
    <t>33</t>
  </si>
  <si>
    <t>765131801.1</t>
  </si>
  <si>
    <t>Demontáž azbestocementové skládané krytiny</t>
  </si>
  <si>
    <t>-1636667358</t>
  </si>
  <si>
    <t>(příplatek na ztíženou práci při demontáži a manipulaci s azbestocementovou krytinou viz odd. 9 Ostatní konstrukce a práce, bourání)</t>
  </si>
  <si>
    <t>"objekt C, D, E" 500,00</t>
  </si>
  <si>
    <t>02 - Vedlejší a ostatní náklady</t>
  </si>
  <si>
    <t>VRN - Vedlejší rozpočtové náklady</t>
  </si>
  <si>
    <t>VRN</t>
  </si>
  <si>
    <t>Vedlejší rozpočtové náklady</t>
  </si>
  <si>
    <t>Vedlejší rozpočtové náklady (zařízení staveniště, ostatní)</t>
  </si>
  <si>
    <t>2086238613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</si>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</sst>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25" fillId="0" borderId="0" xfId="0" applyFont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topLeftCell="A52" workbookViewId="0"/>
  </sheetViews>
  <sheetFormatPr defaultRowHeight="10"/>
  <cols>
    <col min="1" max="1" width="8.33203125" customWidth="1"/>
    <col min="2" max="2" width="1.6640625" customWidth="1"/>
    <col min="3" max="3" width="4.218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218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21875" hidden="1" customWidth="1"/>
    <col min="54" max="54" width="25" hidden="1" customWidth="1"/>
    <col min="55" max="55" width="21.6640625" hidden="1" customWidth="1"/>
    <col min="56" max="56" width="19.21875" hidden="1" customWidth="1"/>
    <col min="57" max="57" width="66.4414062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7" customHeight="1">
      <c r="AR2" s="277" t="s">
        <v>6</v>
      </c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8" t="s">
        <v>7</v>
      </c>
      <c r="BT2" s="18" t="s">
        <v>8</v>
      </c>
    </row>
    <row r="3" spans="1:74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ht="12" customHeight="1">
      <c r="B5" s="21"/>
      <c r="D5" s="24" t="s">
        <v>13</v>
      </c>
      <c r="K5" s="28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R5" s="21"/>
      <c r="BS5" s="18" t="s">
        <v>7</v>
      </c>
    </row>
    <row r="6" spans="1:74" ht="37" customHeight="1">
      <c r="B6" s="21"/>
      <c r="D6" s="26" t="s">
        <v>15</v>
      </c>
      <c r="K6" s="288" t="s">
        <v>16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R6" s="21"/>
      <c r="BS6" s="18" t="s">
        <v>7</v>
      </c>
    </row>
    <row r="7" spans="1:74" ht="12" customHeight="1">
      <c r="B7" s="21"/>
      <c r="D7" s="27" t="s">
        <v>17</v>
      </c>
      <c r="K7" s="25" t="s">
        <v>3</v>
      </c>
      <c r="AK7" s="27" t="s">
        <v>18</v>
      </c>
      <c r="AN7" s="25" t="s">
        <v>3</v>
      </c>
      <c r="AR7" s="21"/>
      <c r="BS7" s="18" t="s">
        <v>7</v>
      </c>
    </row>
    <row r="8" spans="1:74" ht="12" customHeight="1">
      <c r="B8" s="21"/>
      <c r="D8" s="27" t="s">
        <v>19</v>
      </c>
      <c r="K8" s="25" t="s">
        <v>20</v>
      </c>
      <c r="AK8" s="27" t="s">
        <v>21</v>
      </c>
      <c r="AN8" s="25" t="s">
        <v>22</v>
      </c>
      <c r="AR8" s="21"/>
      <c r="BS8" s="18" t="s">
        <v>7</v>
      </c>
    </row>
    <row r="9" spans="1:74" ht="14.4" customHeight="1">
      <c r="B9" s="21"/>
      <c r="AR9" s="21"/>
      <c r="BS9" s="18" t="s">
        <v>7</v>
      </c>
    </row>
    <row r="10" spans="1:74" ht="12" customHeight="1">
      <c r="B10" s="21"/>
      <c r="D10" s="27" t="s">
        <v>23</v>
      </c>
      <c r="AK10" s="27" t="s">
        <v>24</v>
      </c>
      <c r="AN10" s="25" t="s">
        <v>3</v>
      </c>
      <c r="AR10" s="21"/>
      <c r="BS10" s="18" t="s">
        <v>25</v>
      </c>
    </row>
    <row r="11" spans="1:74" ht="18.5" customHeight="1">
      <c r="B11" s="21"/>
      <c r="E11" s="25" t="s">
        <v>26</v>
      </c>
      <c r="AK11" s="27" t="s">
        <v>27</v>
      </c>
      <c r="AN11" s="25" t="s">
        <v>3</v>
      </c>
      <c r="AR11" s="21"/>
      <c r="BS11" s="18" t="s">
        <v>25</v>
      </c>
    </row>
    <row r="12" spans="1:74" ht="7" customHeight="1">
      <c r="B12" s="21"/>
      <c r="AR12" s="21"/>
      <c r="BS12" s="18" t="s">
        <v>25</v>
      </c>
    </row>
    <row r="13" spans="1:74" ht="12" customHeight="1">
      <c r="B13" s="21"/>
      <c r="D13" s="27" t="s">
        <v>28</v>
      </c>
      <c r="AK13" s="27" t="s">
        <v>24</v>
      </c>
      <c r="AN13" s="25" t="s">
        <v>3</v>
      </c>
      <c r="AR13" s="21"/>
      <c r="BS13" s="18" t="s">
        <v>25</v>
      </c>
    </row>
    <row r="14" spans="1:74" ht="12.5">
      <c r="B14" s="21"/>
      <c r="E14" s="25" t="s">
        <v>20</v>
      </c>
      <c r="AK14" s="27" t="s">
        <v>27</v>
      </c>
      <c r="AN14" s="25" t="s">
        <v>3</v>
      </c>
      <c r="AR14" s="21"/>
      <c r="BS14" s="18" t="s">
        <v>25</v>
      </c>
    </row>
    <row r="15" spans="1:74" ht="7" customHeight="1">
      <c r="B15" s="21"/>
      <c r="AR15" s="21"/>
      <c r="BS15" s="18" t="s">
        <v>4</v>
      </c>
    </row>
    <row r="16" spans="1:74" ht="12" customHeight="1">
      <c r="B16" s="21"/>
      <c r="D16" s="27" t="s">
        <v>29</v>
      </c>
      <c r="AK16" s="27" t="s">
        <v>24</v>
      </c>
      <c r="AN16" s="25" t="s">
        <v>3</v>
      </c>
      <c r="AR16" s="21"/>
      <c r="BS16" s="18" t="s">
        <v>4</v>
      </c>
    </row>
    <row r="17" spans="2:71" ht="18.5" customHeight="1">
      <c r="B17" s="21"/>
      <c r="E17" s="25" t="s">
        <v>30</v>
      </c>
      <c r="AK17" s="27" t="s">
        <v>27</v>
      </c>
      <c r="AN17" s="25" t="s">
        <v>3</v>
      </c>
      <c r="AR17" s="21"/>
      <c r="BS17" s="18" t="s">
        <v>31</v>
      </c>
    </row>
    <row r="18" spans="2:71" ht="7" customHeight="1">
      <c r="B18" s="21"/>
      <c r="AR18" s="21"/>
      <c r="BS18" s="18" t="s">
        <v>7</v>
      </c>
    </row>
    <row r="19" spans="2:71" ht="12" customHeight="1">
      <c r="B19" s="21"/>
      <c r="D19" s="27" t="s">
        <v>32</v>
      </c>
      <c r="AK19" s="27" t="s">
        <v>24</v>
      </c>
      <c r="AN19" s="25" t="s">
        <v>3</v>
      </c>
      <c r="AR19" s="21"/>
      <c r="BS19" s="18" t="s">
        <v>7</v>
      </c>
    </row>
    <row r="20" spans="2:71" ht="18.5" customHeight="1">
      <c r="B20" s="21"/>
      <c r="E20" s="25" t="s">
        <v>20</v>
      </c>
      <c r="AK20" s="27" t="s">
        <v>27</v>
      </c>
      <c r="AN20" s="25" t="s">
        <v>3</v>
      </c>
      <c r="AR20" s="21"/>
      <c r="BS20" s="18" t="s">
        <v>31</v>
      </c>
    </row>
    <row r="21" spans="2:71" ht="7" customHeight="1">
      <c r="B21" s="21"/>
      <c r="AR21" s="21"/>
    </row>
    <row r="22" spans="2:71" ht="12" customHeight="1">
      <c r="B22" s="21"/>
      <c r="D22" s="27" t="s">
        <v>33</v>
      </c>
      <c r="AR22" s="21"/>
    </row>
    <row r="23" spans="2:71" ht="38.25" customHeight="1">
      <c r="B23" s="21"/>
      <c r="E23" s="279" t="s">
        <v>34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R23" s="21"/>
    </row>
    <row r="24" spans="2:71" ht="7" customHeight="1">
      <c r="B24" s="21"/>
      <c r="AR24" s="21"/>
    </row>
    <row r="25" spans="2:71" ht="7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0">
        <f>ROUND(AG54,2)</f>
        <v>0</v>
      </c>
      <c r="AL26" s="281"/>
      <c r="AM26" s="281"/>
      <c r="AN26" s="281"/>
      <c r="AO26" s="281"/>
      <c r="AR26" s="30"/>
    </row>
    <row r="27" spans="2:71" s="1" customFormat="1" ht="7" customHeight="1">
      <c r="B27" s="30"/>
      <c r="AR27" s="30"/>
    </row>
    <row r="28" spans="2:71" s="1" customFormat="1" ht="12.5">
      <c r="B28" s="30"/>
      <c r="L28" s="282" t="s">
        <v>36</v>
      </c>
      <c r="M28" s="282"/>
      <c r="N28" s="282"/>
      <c r="O28" s="282"/>
      <c r="P28" s="282"/>
      <c r="W28" s="282" t="s">
        <v>37</v>
      </c>
      <c r="X28" s="282"/>
      <c r="Y28" s="282"/>
      <c r="Z28" s="282"/>
      <c r="AA28" s="282"/>
      <c r="AB28" s="282"/>
      <c r="AC28" s="282"/>
      <c r="AD28" s="282"/>
      <c r="AE28" s="282"/>
      <c r="AK28" s="282" t="s">
        <v>38</v>
      </c>
      <c r="AL28" s="282"/>
      <c r="AM28" s="282"/>
      <c r="AN28" s="282"/>
      <c r="AO28" s="282"/>
      <c r="AR28" s="30"/>
    </row>
    <row r="29" spans="2:71" s="2" customFormat="1" ht="14.4" customHeight="1">
      <c r="B29" s="34"/>
      <c r="D29" s="27" t="s">
        <v>39</v>
      </c>
      <c r="F29" s="27" t="s">
        <v>40</v>
      </c>
      <c r="L29" s="289">
        <v>0.21</v>
      </c>
      <c r="M29" s="276"/>
      <c r="N29" s="276"/>
      <c r="O29" s="276"/>
      <c r="P29" s="276"/>
      <c r="W29" s="275">
        <f>ROUND(AZ54, 2)</f>
        <v>0</v>
      </c>
      <c r="X29" s="276"/>
      <c r="Y29" s="276"/>
      <c r="Z29" s="276"/>
      <c r="AA29" s="276"/>
      <c r="AB29" s="276"/>
      <c r="AC29" s="276"/>
      <c r="AD29" s="276"/>
      <c r="AE29" s="276"/>
      <c r="AK29" s="275">
        <f>ROUND(AV54, 2)</f>
        <v>0</v>
      </c>
      <c r="AL29" s="276"/>
      <c r="AM29" s="276"/>
      <c r="AN29" s="276"/>
      <c r="AO29" s="276"/>
      <c r="AR29" s="34"/>
    </row>
    <row r="30" spans="2:71" s="2" customFormat="1" ht="14.4" customHeight="1">
      <c r="B30" s="34"/>
      <c r="F30" s="27" t="s">
        <v>41</v>
      </c>
      <c r="L30" s="289">
        <v>0.15</v>
      </c>
      <c r="M30" s="276"/>
      <c r="N30" s="276"/>
      <c r="O30" s="276"/>
      <c r="P30" s="276"/>
      <c r="W30" s="275">
        <f>ROUND(BA54, 2)</f>
        <v>0</v>
      </c>
      <c r="X30" s="276"/>
      <c r="Y30" s="276"/>
      <c r="Z30" s="276"/>
      <c r="AA30" s="276"/>
      <c r="AB30" s="276"/>
      <c r="AC30" s="276"/>
      <c r="AD30" s="276"/>
      <c r="AE30" s="276"/>
      <c r="AK30" s="275">
        <f>ROUND(AW54, 2)</f>
        <v>0</v>
      </c>
      <c r="AL30" s="276"/>
      <c r="AM30" s="276"/>
      <c r="AN30" s="276"/>
      <c r="AO30" s="276"/>
      <c r="AR30" s="34"/>
    </row>
    <row r="31" spans="2:71" s="2" customFormat="1" ht="14.4" hidden="1" customHeight="1">
      <c r="B31" s="34"/>
      <c r="F31" s="27" t="s">
        <v>42</v>
      </c>
      <c r="L31" s="289">
        <v>0.21</v>
      </c>
      <c r="M31" s="276"/>
      <c r="N31" s="276"/>
      <c r="O31" s="276"/>
      <c r="P31" s="276"/>
      <c r="W31" s="275">
        <f>ROUND(BB54, 2)</f>
        <v>0</v>
      </c>
      <c r="X31" s="276"/>
      <c r="Y31" s="276"/>
      <c r="Z31" s="276"/>
      <c r="AA31" s="276"/>
      <c r="AB31" s="276"/>
      <c r="AC31" s="276"/>
      <c r="AD31" s="276"/>
      <c r="AE31" s="276"/>
      <c r="AK31" s="275">
        <v>0</v>
      </c>
      <c r="AL31" s="276"/>
      <c r="AM31" s="276"/>
      <c r="AN31" s="276"/>
      <c r="AO31" s="276"/>
      <c r="AR31" s="34"/>
    </row>
    <row r="32" spans="2:71" s="2" customFormat="1" ht="14.4" hidden="1" customHeight="1">
      <c r="B32" s="34"/>
      <c r="F32" s="27" t="s">
        <v>43</v>
      </c>
      <c r="L32" s="289">
        <v>0.15</v>
      </c>
      <c r="M32" s="276"/>
      <c r="N32" s="276"/>
      <c r="O32" s="276"/>
      <c r="P32" s="276"/>
      <c r="W32" s="275">
        <f>ROUND(BC54, 2)</f>
        <v>0</v>
      </c>
      <c r="X32" s="276"/>
      <c r="Y32" s="276"/>
      <c r="Z32" s="276"/>
      <c r="AA32" s="276"/>
      <c r="AB32" s="276"/>
      <c r="AC32" s="276"/>
      <c r="AD32" s="276"/>
      <c r="AE32" s="276"/>
      <c r="AK32" s="275">
        <v>0</v>
      </c>
      <c r="AL32" s="276"/>
      <c r="AM32" s="276"/>
      <c r="AN32" s="276"/>
      <c r="AO32" s="276"/>
      <c r="AR32" s="34"/>
    </row>
    <row r="33" spans="2:44" s="2" customFormat="1" ht="14.4" hidden="1" customHeight="1">
      <c r="B33" s="34"/>
      <c r="F33" s="27" t="s">
        <v>44</v>
      </c>
      <c r="L33" s="289">
        <v>0</v>
      </c>
      <c r="M33" s="276"/>
      <c r="N33" s="276"/>
      <c r="O33" s="276"/>
      <c r="P33" s="276"/>
      <c r="W33" s="275">
        <f>ROUND(BD54, 2)</f>
        <v>0</v>
      </c>
      <c r="X33" s="276"/>
      <c r="Y33" s="276"/>
      <c r="Z33" s="276"/>
      <c r="AA33" s="276"/>
      <c r="AB33" s="276"/>
      <c r="AC33" s="276"/>
      <c r="AD33" s="276"/>
      <c r="AE33" s="276"/>
      <c r="AK33" s="275">
        <v>0</v>
      </c>
      <c r="AL33" s="276"/>
      <c r="AM33" s="276"/>
      <c r="AN33" s="276"/>
      <c r="AO33" s="276"/>
      <c r="AR33" s="34"/>
    </row>
    <row r="34" spans="2:44" s="1" customFormat="1" ht="7" customHeight="1">
      <c r="B34" s="30"/>
      <c r="AR34" s="30"/>
    </row>
    <row r="35" spans="2:44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64" t="s">
        <v>47</v>
      </c>
      <c r="Y35" s="265"/>
      <c r="Z35" s="265"/>
      <c r="AA35" s="265"/>
      <c r="AB35" s="265"/>
      <c r="AC35" s="37"/>
      <c r="AD35" s="37"/>
      <c r="AE35" s="37"/>
      <c r="AF35" s="37"/>
      <c r="AG35" s="37"/>
      <c r="AH35" s="37"/>
      <c r="AI35" s="37"/>
      <c r="AJ35" s="37"/>
      <c r="AK35" s="266">
        <f>SUM(AK26:AK33)</f>
        <v>0</v>
      </c>
      <c r="AL35" s="265"/>
      <c r="AM35" s="265"/>
      <c r="AN35" s="265"/>
      <c r="AO35" s="267"/>
      <c r="AP35" s="35"/>
      <c r="AQ35" s="35"/>
      <c r="AR35" s="30"/>
    </row>
    <row r="36" spans="2:44" s="1" customFormat="1" ht="7" customHeight="1">
      <c r="B36" s="30"/>
      <c r="AR36" s="30"/>
    </row>
    <row r="37" spans="2:44" s="1" customFormat="1" ht="7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7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5" customHeight="1">
      <c r="B42" s="30"/>
      <c r="C42" s="22" t="s">
        <v>48</v>
      </c>
      <c r="AR42" s="30"/>
    </row>
    <row r="43" spans="2:44" s="1" customFormat="1" ht="7" customHeight="1">
      <c r="B43" s="30"/>
      <c r="AR43" s="30"/>
    </row>
    <row r="44" spans="2:44" s="3" customFormat="1" ht="12" customHeight="1">
      <c r="B44" s="43"/>
      <c r="C44" s="27" t="s">
        <v>13</v>
      </c>
      <c r="L44" s="3" t="str">
        <f>K5</f>
        <v>KOTIS007</v>
      </c>
      <c r="AR44" s="43"/>
    </row>
    <row r="45" spans="2:44" s="4" customFormat="1" ht="37" customHeight="1">
      <c r="B45" s="44"/>
      <c r="C45" s="45" t="s">
        <v>15</v>
      </c>
      <c r="L45" s="270" t="str">
        <f>K6</f>
        <v>Projektová dokumentace objektu Husovo náměstí 2 - bourací práce</v>
      </c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R45" s="44"/>
    </row>
    <row r="46" spans="2:44" s="1" customFormat="1" ht="7" customHeight="1">
      <c r="B46" s="30"/>
      <c r="AR46" s="30"/>
    </row>
    <row r="47" spans="2:44" s="1" customFormat="1" ht="12" customHeight="1">
      <c r="B47" s="30"/>
      <c r="C47" s="27" t="s">
        <v>19</v>
      </c>
      <c r="L47" s="46" t="str">
        <f>IF(K8="","",K8)</f>
        <v xml:space="preserve"> </v>
      </c>
      <c r="AI47" s="27" t="s">
        <v>21</v>
      </c>
      <c r="AM47" s="272" t="str">
        <f>IF(AN8= "","",AN8)</f>
        <v>22. 2. 2019</v>
      </c>
      <c r="AN47" s="272"/>
      <c r="AR47" s="30"/>
    </row>
    <row r="48" spans="2:44" s="1" customFormat="1" ht="7" customHeight="1">
      <c r="B48" s="30"/>
      <c r="AR48" s="30"/>
    </row>
    <row r="49" spans="1:91" s="1" customFormat="1" ht="15.15" customHeight="1">
      <c r="B49" s="30"/>
      <c r="C49" s="27" t="s">
        <v>23</v>
      </c>
      <c r="L49" s="3" t="str">
        <f>IF(E11= "","",E11)</f>
        <v>Město Chabařovice</v>
      </c>
      <c r="AI49" s="27" t="s">
        <v>29</v>
      </c>
      <c r="AM49" s="294" t="str">
        <f>IF(E17="","",E17)</f>
        <v>Ing. Arch. Luboš Kotiš</v>
      </c>
      <c r="AN49" s="295"/>
      <c r="AO49" s="295"/>
      <c r="AP49" s="295"/>
      <c r="AR49" s="30"/>
      <c r="AS49" s="290" t="s">
        <v>49</v>
      </c>
      <c r="AT49" s="291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15" customHeight="1">
      <c r="B50" s="30"/>
      <c r="C50" s="27" t="s">
        <v>28</v>
      </c>
      <c r="L50" s="3" t="str">
        <f>IF(E14="","",E14)</f>
        <v xml:space="preserve"> </v>
      </c>
      <c r="AI50" s="27" t="s">
        <v>32</v>
      </c>
      <c r="AM50" s="294" t="str">
        <f>IF(E20="","",E20)</f>
        <v xml:space="preserve"> </v>
      </c>
      <c r="AN50" s="295"/>
      <c r="AO50" s="295"/>
      <c r="AP50" s="295"/>
      <c r="AR50" s="30"/>
      <c r="AS50" s="292"/>
      <c r="AT50" s="293"/>
      <c r="AU50" s="50"/>
      <c r="AV50" s="50"/>
      <c r="AW50" s="50"/>
      <c r="AX50" s="50"/>
      <c r="AY50" s="50"/>
      <c r="AZ50" s="50"/>
      <c r="BA50" s="50"/>
      <c r="BB50" s="50"/>
      <c r="BC50" s="50"/>
      <c r="BD50" s="51"/>
    </row>
    <row r="51" spans="1:91" s="1" customFormat="1" ht="10.75" customHeight="1">
      <c r="B51" s="30"/>
      <c r="AR51" s="30"/>
      <c r="AS51" s="292"/>
      <c r="AT51" s="293"/>
      <c r="AU51" s="50"/>
      <c r="AV51" s="50"/>
      <c r="AW51" s="50"/>
      <c r="AX51" s="50"/>
      <c r="AY51" s="50"/>
      <c r="AZ51" s="50"/>
      <c r="BA51" s="50"/>
      <c r="BB51" s="50"/>
      <c r="BC51" s="50"/>
      <c r="BD51" s="51"/>
    </row>
    <row r="52" spans="1:91" s="1" customFormat="1" ht="29.25" customHeight="1">
      <c r="B52" s="30"/>
      <c r="C52" s="268" t="s">
        <v>50</v>
      </c>
      <c r="D52" s="269"/>
      <c r="E52" s="269"/>
      <c r="F52" s="269"/>
      <c r="G52" s="269"/>
      <c r="H52" s="52"/>
      <c r="I52" s="273" t="s">
        <v>51</v>
      </c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4" t="s">
        <v>52</v>
      </c>
      <c r="AH52" s="269"/>
      <c r="AI52" s="269"/>
      <c r="AJ52" s="269"/>
      <c r="AK52" s="269"/>
      <c r="AL52" s="269"/>
      <c r="AM52" s="269"/>
      <c r="AN52" s="273" t="s">
        <v>53</v>
      </c>
      <c r="AO52" s="269"/>
      <c r="AP52" s="269"/>
      <c r="AQ52" s="53" t="s">
        <v>54</v>
      </c>
      <c r="AR52" s="30"/>
      <c r="AS52" s="54" t="s">
        <v>55</v>
      </c>
      <c r="AT52" s="55" t="s">
        <v>56</v>
      </c>
      <c r="AU52" s="55" t="s">
        <v>57</v>
      </c>
      <c r="AV52" s="55" t="s">
        <v>58</v>
      </c>
      <c r="AW52" s="55" t="s">
        <v>59</v>
      </c>
      <c r="AX52" s="55" t="s">
        <v>60</v>
      </c>
      <c r="AY52" s="55" t="s">
        <v>61</v>
      </c>
      <c r="AZ52" s="55" t="s">
        <v>62</v>
      </c>
      <c r="BA52" s="55" t="s">
        <v>63</v>
      </c>
      <c r="BB52" s="55" t="s">
        <v>64</v>
      </c>
      <c r="BC52" s="55" t="s">
        <v>65</v>
      </c>
      <c r="BD52" s="56" t="s">
        <v>66</v>
      </c>
    </row>
    <row r="53" spans="1:91" s="1" customFormat="1" ht="10.75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" customHeight="1">
      <c r="B54" s="58"/>
      <c r="C54" s="59" t="s">
        <v>67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85">
        <f>ROUND(SUM(AG55:AG56),2)</f>
        <v>0</v>
      </c>
      <c r="AH54" s="285"/>
      <c r="AI54" s="285"/>
      <c r="AJ54" s="285"/>
      <c r="AK54" s="285"/>
      <c r="AL54" s="285"/>
      <c r="AM54" s="285"/>
      <c r="AN54" s="286">
        <f>SUM(AG54,AT54)</f>
        <v>0</v>
      </c>
      <c r="AO54" s="286"/>
      <c r="AP54" s="286"/>
      <c r="AQ54" s="62" t="s">
        <v>3</v>
      </c>
      <c r="AR54" s="58"/>
      <c r="AS54" s="63">
        <f>ROUND(SUM(AS55:AS56),2)</f>
        <v>0</v>
      </c>
      <c r="AT54" s="64">
        <f>ROUND(SUM(AV54:AW54),2)</f>
        <v>0</v>
      </c>
      <c r="AU54" s="65">
        <f>ROUND(SUM(AU55:AU56),5)</f>
        <v>3448.3431799999998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ROUND(SUM(AZ55:AZ56),2)</f>
        <v>0</v>
      </c>
      <c r="BA54" s="64">
        <f>ROUND(SUM(BA55:BA56),2)</f>
        <v>0</v>
      </c>
      <c r="BB54" s="64">
        <f>ROUND(SUM(BB55:BB56),2)</f>
        <v>0</v>
      </c>
      <c r="BC54" s="64">
        <f>ROUND(SUM(BC55:BC56),2)</f>
        <v>0</v>
      </c>
      <c r="BD54" s="66">
        <f>ROUND(SUM(BD55:BD56),2)</f>
        <v>0</v>
      </c>
      <c r="BS54" s="67" t="s">
        <v>68</v>
      </c>
      <c r="BT54" s="67" t="s">
        <v>69</v>
      </c>
      <c r="BU54" s="68" t="s">
        <v>70</v>
      </c>
      <c r="BV54" s="67" t="s">
        <v>71</v>
      </c>
      <c r="BW54" s="67" t="s">
        <v>5</v>
      </c>
      <c r="BX54" s="67" t="s">
        <v>72</v>
      </c>
      <c r="CL54" s="67" t="s">
        <v>3</v>
      </c>
    </row>
    <row r="55" spans="1:91" s="6" customFormat="1" ht="16.5" customHeight="1">
      <c r="A55" s="69" t="s">
        <v>73</v>
      </c>
      <c r="B55" s="70"/>
      <c r="C55" s="71"/>
      <c r="D55" s="263" t="s">
        <v>74</v>
      </c>
      <c r="E55" s="263"/>
      <c r="F55" s="263"/>
      <c r="G55" s="263"/>
      <c r="H55" s="263"/>
      <c r="I55" s="72"/>
      <c r="J55" s="263" t="s">
        <v>75</v>
      </c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83">
        <f>'01 - Bourací práce'!J30</f>
        <v>0</v>
      </c>
      <c r="AH55" s="284"/>
      <c r="AI55" s="284"/>
      <c r="AJ55" s="284"/>
      <c r="AK55" s="284"/>
      <c r="AL55" s="284"/>
      <c r="AM55" s="284"/>
      <c r="AN55" s="283">
        <f>SUM(AG55,AT55)</f>
        <v>0</v>
      </c>
      <c r="AO55" s="284"/>
      <c r="AP55" s="284"/>
      <c r="AQ55" s="73" t="s">
        <v>76</v>
      </c>
      <c r="AR55" s="70"/>
      <c r="AS55" s="74">
        <v>0</v>
      </c>
      <c r="AT55" s="75">
        <f>ROUND(SUM(AV55:AW55),2)</f>
        <v>0</v>
      </c>
      <c r="AU55" s="76">
        <f>'01 - Bourací práce'!P88</f>
        <v>3448.3431840000007</v>
      </c>
      <c r="AV55" s="75">
        <f>'01 - Bourací práce'!J33</f>
        <v>0</v>
      </c>
      <c r="AW55" s="75">
        <f>'01 - Bourací práce'!J34</f>
        <v>0</v>
      </c>
      <c r="AX55" s="75">
        <f>'01 - Bourací práce'!J35</f>
        <v>0</v>
      </c>
      <c r="AY55" s="75">
        <f>'01 - Bourací práce'!J36</f>
        <v>0</v>
      </c>
      <c r="AZ55" s="75">
        <f>'01 - Bourací práce'!F33</f>
        <v>0</v>
      </c>
      <c r="BA55" s="75">
        <f>'01 - Bourací práce'!F34</f>
        <v>0</v>
      </c>
      <c r="BB55" s="75">
        <f>'01 - Bourací práce'!F35</f>
        <v>0</v>
      </c>
      <c r="BC55" s="75">
        <f>'01 - Bourací práce'!F36</f>
        <v>0</v>
      </c>
      <c r="BD55" s="77">
        <f>'01 - Bourací práce'!F37</f>
        <v>0</v>
      </c>
      <c r="BT55" s="78" t="s">
        <v>77</v>
      </c>
      <c r="BV55" s="78" t="s">
        <v>71</v>
      </c>
      <c r="BW55" s="78" t="s">
        <v>78</v>
      </c>
      <c r="BX55" s="78" t="s">
        <v>5</v>
      </c>
      <c r="CL55" s="78" t="s">
        <v>3</v>
      </c>
      <c r="CM55" s="78" t="s">
        <v>79</v>
      </c>
    </row>
    <row r="56" spans="1:91" s="6" customFormat="1" ht="16.5" customHeight="1">
      <c r="A56" s="69" t="s">
        <v>73</v>
      </c>
      <c r="B56" s="70"/>
      <c r="C56" s="71"/>
      <c r="D56" s="263" t="s">
        <v>80</v>
      </c>
      <c r="E56" s="263"/>
      <c r="F56" s="263"/>
      <c r="G56" s="263"/>
      <c r="H56" s="263"/>
      <c r="I56" s="72"/>
      <c r="J56" s="263" t="s">
        <v>81</v>
      </c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83">
        <f>'02 - Vedlejší a ostatní n...'!J30</f>
        <v>0</v>
      </c>
      <c r="AH56" s="284"/>
      <c r="AI56" s="284"/>
      <c r="AJ56" s="284"/>
      <c r="AK56" s="284"/>
      <c r="AL56" s="284"/>
      <c r="AM56" s="284"/>
      <c r="AN56" s="283">
        <f>SUM(AG56,AT56)</f>
        <v>0</v>
      </c>
      <c r="AO56" s="284"/>
      <c r="AP56" s="284"/>
      <c r="AQ56" s="73" t="s">
        <v>82</v>
      </c>
      <c r="AR56" s="70"/>
      <c r="AS56" s="79">
        <v>0</v>
      </c>
      <c r="AT56" s="80">
        <f>ROUND(SUM(AV56:AW56),2)</f>
        <v>0</v>
      </c>
      <c r="AU56" s="81">
        <f>'02 - Vedlejší a ostatní n...'!P80</f>
        <v>0</v>
      </c>
      <c r="AV56" s="80">
        <f>'02 - Vedlejší a ostatní n...'!J33</f>
        <v>0</v>
      </c>
      <c r="AW56" s="80">
        <f>'02 - Vedlejší a ostatní n...'!J34</f>
        <v>0</v>
      </c>
      <c r="AX56" s="80">
        <f>'02 - Vedlejší a ostatní n...'!J35</f>
        <v>0</v>
      </c>
      <c r="AY56" s="80">
        <f>'02 - Vedlejší a ostatní n...'!J36</f>
        <v>0</v>
      </c>
      <c r="AZ56" s="80">
        <f>'02 - Vedlejší a ostatní n...'!F33</f>
        <v>0</v>
      </c>
      <c r="BA56" s="80">
        <f>'02 - Vedlejší a ostatní n...'!F34</f>
        <v>0</v>
      </c>
      <c r="BB56" s="80">
        <f>'02 - Vedlejší a ostatní n...'!F35</f>
        <v>0</v>
      </c>
      <c r="BC56" s="80">
        <f>'02 - Vedlejší a ostatní n...'!F36</f>
        <v>0</v>
      </c>
      <c r="BD56" s="82">
        <f>'02 - Vedlejší a ostatní n...'!F37</f>
        <v>0</v>
      </c>
      <c r="BT56" s="78" t="s">
        <v>77</v>
      </c>
      <c r="BV56" s="78" t="s">
        <v>71</v>
      </c>
      <c r="BW56" s="78" t="s">
        <v>83</v>
      </c>
      <c r="BX56" s="78" t="s">
        <v>5</v>
      </c>
      <c r="CL56" s="78" t="s">
        <v>3</v>
      </c>
      <c r="CM56" s="78" t="s">
        <v>79</v>
      </c>
    </row>
    <row r="57" spans="1:91" s="1" customFormat="1" ht="30" customHeight="1">
      <c r="B57" s="30"/>
      <c r="AR57" s="30"/>
    </row>
    <row r="58" spans="1:91" s="1" customFormat="1" ht="7" customHeight="1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30"/>
    </row>
  </sheetData>
  <mergeCells count="44">
    <mergeCell ref="AS49:AT51"/>
    <mergeCell ref="AM49:AP49"/>
    <mergeCell ref="AM50:AP50"/>
    <mergeCell ref="AN52:AP52"/>
    <mergeCell ref="AN55:AP55"/>
    <mergeCell ref="AG55:AM55"/>
    <mergeCell ref="AN56:AP56"/>
    <mergeCell ref="AG56:AM56"/>
    <mergeCell ref="AG54:AM54"/>
    <mergeCell ref="AN54:AP5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R2:BE2"/>
    <mergeCell ref="E23:AN23"/>
    <mergeCell ref="AK26:AO26"/>
    <mergeCell ref="L28:P28"/>
    <mergeCell ref="W28:AE28"/>
    <mergeCell ref="AK28:AO28"/>
    <mergeCell ref="W29:AE29"/>
    <mergeCell ref="W32:AE32"/>
    <mergeCell ref="W30:AE30"/>
    <mergeCell ref="W31:AE31"/>
    <mergeCell ref="W33:AE33"/>
    <mergeCell ref="AK35:AO35"/>
    <mergeCell ref="C52:G52"/>
    <mergeCell ref="L45:AO45"/>
    <mergeCell ref="AM47:AN47"/>
    <mergeCell ref="I52:AF52"/>
    <mergeCell ref="AG52:AM52"/>
    <mergeCell ref="D55:H55"/>
    <mergeCell ref="J55:AF55"/>
    <mergeCell ref="D56:H56"/>
    <mergeCell ref="J56:AF56"/>
    <mergeCell ref="X35:AB35"/>
  </mergeCells>
  <hyperlinks>
    <hyperlink ref="A55" location="'01 - Bourací práce'!C2" display="/"/>
    <hyperlink ref="A56" location="'02 - Vedlejší a ostatní 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2"/>
  <sheetViews>
    <sheetView showGridLines="0" topLeftCell="E83" workbookViewId="0">
      <selection activeCell="I91" sqref="I91:I234"/>
    </sheetView>
  </sheetViews>
  <sheetFormatPr defaultRowHeight="10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7" customWidth="1"/>
    <col min="8" max="8" width="11.44140625" customWidth="1"/>
    <col min="9" max="11" width="20.2187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3"/>
    </row>
    <row r="2" spans="1:46" ht="37" customHeight="1">
      <c r="L2" s="277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8" t="s">
        <v>78</v>
      </c>
    </row>
    <row r="3" spans="1:46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ht="25" customHeight="1">
      <c r="B4" s="21"/>
      <c r="D4" s="22" t="s">
        <v>84</v>
      </c>
      <c r="L4" s="21"/>
      <c r="M4" s="84" t="s">
        <v>11</v>
      </c>
      <c r="AT4" s="18" t="s">
        <v>4</v>
      </c>
    </row>
    <row r="5" spans="1:46" ht="7" customHeight="1">
      <c r="B5" s="21"/>
      <c r="L5" s="21"/>
    </row>
    <row r="6" spans="1:46" ht="12" customHeight="1">
      <c r="B6" s="21"/>
      <c r="D6" s="27" t="s">
        <v>15</v>
      </c>
      <c r="L6" s="21"/>
    </row>
    <row r="7" spans="1:46" ht="16.5" customHeight="1">
      <c r="B7" s="21"/>
      <c r="E7" s="297" t="str">
        <f>'Rekapitulace stavby'!K6</f>
        <v>Projektová dokumentace objektu Husovo náměstí 2 - bourací práce</v>
      </c>
      <c r="F7" s="298"/>
      <c r="G7" s="298"/>
      <c r="H7" s="298"/>
      <c r="L7" s="21"/>
    </row>
    <row r="8" spans="1:46" s="1" customFormat="1" ht="12" customHeight="1">
      <c r="B8" s="30"/>
      <c r="D8" s="27" t="s">
        <v>85</v>
      </c>
      <c r="L8" s="30"/>
    </row>
    <row r="9" spans="1:46" s="1" customFormat="1" ht="37" customHeight="1">
      <c r="B9" s="30"/>
      <c r="E9" s="270" t="s">
        <v>86</v>
      </c>
      <c r="F9" s="296"/>
      <c r="G9" s="296"/>
      <c r="H9" s="296"/>
      <c r="L9" s="30"/>
    </row>
    <row r="10" spans="1:46" s="1" customFormat="1">
      <c r="B10" s="30"/>
      <c r="L10" s="30"/>
    </row>
    <row r="11" spans="1:46" s="1" customFormat="1" ht="12" customHeight="1">
      <c r="B11" s="30"/>
      <c r="D11" s="27" t="s">
        <v>17</v>
      </c>
      <c r="F11" s="25" t="s">
        <v>3</v>
      </c>
      <c r="I11" s="27" t="s">
        <v>18</v>
      </c>
      <c r="J11" s="25" t="s">
        <v>3</v>
      </c>
      <c r="L11" s="30"/>
    </row>
    <row r="12" spans="1:46" s="1" customFormat="1" ht="12" customHeight="1">
      <c r="B12" s="30"/>
      <c r="D12" s="27" t="s">
        <v>19</v>
      </c>
      <c r="F12" s="25" t="s">
        <v>20</v>
      </c>
      <c r="I12" s="27" t="s">
        <v>21</v>
      </c>
      <c r="J12" s="47" t="str">
        <f>'Rekapitulace stavby'!AN8</f>
        <v>22. 2. 2019</v>
      </c>
      <c r="L12" s="30"/>
    </row>
    <row r="13" spans="1:46" s="1" customFormat="1" ht="10.75" customHeight="1">
      <c r="B13" s="30"/>
      <c r="L13" s="30"/>
    </row>
    <row r="14" spans="1:46" s="1" customFormat="1" ht="12" customHeight="1">
      <c r="B14" s="30"/>
      <c r="D14" s="27" t="s">
        <v>23</v>
      </c>
      <c r="I14" s="27" t="s">
        <v>24</v>
      </c>
      <c r="J14" s="25" t="s">
        <v>3</v>
      </c>
      <c r="L14" s="30"/>
    </row>
    <row r="15" spans="1:46" s="1" customFormat="1" ht="18" customHeight="1">
      <c r="B15" s="30"/>
      <c r="E15" s="25" t="s">
        <v>26</v>
      </c>
      <c r="I15" s="27" t="s">
        <v>27</v>
      </c>
      <c r="J15" s="25" t="s">
        <v>3</v>
      </c>
      <c r="L15" s="30"/>
    </row>
    <row r="16" spans="1:46" s="1" customFormat="1" ht="7" customHeight="1">
      <c r="B16" s="30"/>
      <c r="L16" s="30"/>
    </row>
    <row r="17" spans="2:12" s="1" customFormat="1" ht="12" customHeight="1">
      <c r="B17" s="30"/>
      <c r="D17" s="27" t="s">
        <v>28</v>
      </c>
      <c r="I17" s="27" t="s">
        <v>24</v>
      </c>
      <c r="J17" s="25" t="str">
        <f>'Rekapitulace stavby'!AN13</f>
        <v/>
      </c>
      <c r="L17" s="30"/>
    </row>
    <row r="18" spans="2:12" s="1" customFormat="1" ht="18" customHeight="1">
      <c r="B18" s="30"/>
      <c r="E18" s="287" t="str">
        <f>'Rekapitulace stavby'!E14</f>
        <v xml:space="preserve"> </v>
      </c>
      <c r="F18" s="287"/>
      <c r="G18" s="287"/>
      <c r="H18" s="287"/>
      <c r="I18" s="27" t="s">
        <v>27</v>
      </c>
      <c r="J18" s="25" t="str">
        <f>'Rekapitulace stavby'!AN14</f>
        <v/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7" t="s">
        <v>29</v>
      </c>
      <c r="I20" s="27" t="s">
        <v>24</v>
      </c>
      <c r="J20" s="25" t="s">
        <v>3</v>
      </c>
      <c r="L20" s="30"/>
    </row>
    <row r="21" spans="2:12" s="1" customFormat="1" ht="18" customHeight="1">
      <c r="B21" s="30"/>
      <c r="E21" s="25" t="s">
        <v>30</v>
      </c>
      <c r="I21" s="27" t="s">
        <v>27</v>
      </c>
      <c r="J21" s="25" t="s">
        <v>3</v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7" t="s">
        <v>32</v>
      </c>
      <c r="I23" s="27" t="s">
        <v>24</v>
      </c>
      <c r="J23" s="25" t="str">
        <f>IF('Rekapitulace stavby'!AN19="","",'Rekapitulace stavby'!AN19)</f>
        <v/>
      </c>
      <c r="L23" s="30"/>
    </row>
    <row r="24" spans="2:12" s="1" customFormat="1" ht="18" customHeight="1">
      <c r="B24" s="30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7" t="s">
        <v>33</v>
      </c>
      <c r="L26" s="30"/>
    </row>
    <row r="27" spans="2:12" s="7" customFormat="1" ht="51" customHeight="1">
      <c r="B27" s="85"/>
      <c r="E27" s="279" t="s">
        <v>34</v>
      </c>
      <c r="F27" s="279"/>
      <c r="G27" s="279"/>
      <c r="H27" s="279"/>
      <c r="L27" s="85"/>
    </row>
    <row r="28" spans="2:12" s="1" customFormat="1" ht="7" customHeight="1">
      <c r="B28" s="30"/>
      <c r="L28" s="30"/>
    </row>
    <row r="29" spans="2:12" s="1" customFormat="1" ht="7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4" customHeight="1">
      <c r="B30" s="30"/>
      <c r="D30" s="86" t="s">
        <v>35</v>
      </c>
      <c r="J30" s="61">
        <f>ROUND(J88, 2)</f>
        <v>0</v>
      </c>
      <c r="L30" s="30"/>
    </row>
    <row r="31" spans="2:12" s="1" customFormat="1" ht="7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" customHeight="1">
      <c r="B33" s="30"/>
      <c r="D33" s="87" t="s">
        <v>39</v>
      </c>
      <c r="E33" s="27" t="s">
        <v>40</v>
      </c>
      <c r="F33" s="88">
        <f>ROUND((SUM(BE88:BE231)),  2)</f>
        <v>0</v>
      </c>
      <c r="I33" s="89">
        <v>0.21</v>
      </c>
      <c r="J33" s="88">
        <f>ROUND(((SUM(BE88:BE231))*I33),  2)</f>
        <v>0</v>
      </c>
      <c r="L33" s="30"/>
    </row>
    <row r="34" spans="2:12" s="1" customFormat="1" ht="14.4" customHeight="1">
      <c r="B34" s="30"/>
      <c r="E34" s="27" t="s">
        <v>41</v>
      </c>
      <c r="F34" s="88">
        <f>ROUND((SUM(BF88:BF231)),  2)</f>
        <v>0</v>
      </c>
      <c r="I34" s="89">
        <v>0.15</v>
      </c>
      <c r="J34" s="88">
        <f>ROUND(((SUM(BF88:BF231))*I34),  2)</f>
        <v>0</v>
      </c>
      <c r="L34" s="30"/>
    </row>
    <row r="35" spans="2:12" s="1" customFormat="1" ht="14.4" hidden="1" customHeight="1">
      <c r="B35" s="30"/>
      <c r="E35" s="27" t="s">
        <v>42</v>
      </c>
      <c r="F35" s="88">
        <f>ROUND((SUM(BG88:BG231)),  2)</f>
        <v>0</v>
      </c>
      <c r="I35" s="89">
        <v>0.21</v>
      </c>
      <c r="J35" s="88">
        <f>0</f>
        <v>0</v>
      </c>
      <c r="L35" s="30"/>
    </row>
    <row r="36" spans="2:12" s="1" customFormat="1" ht="14.4" hidden="1" customHeight="1">
      <c r="B36" s="30"/>
      <c r="E36" s="27" t="s">
        <v>43</v>
      </c>
      <c r="F36" s="88">
        <f>ROUND((SUM(BH88:BH231)),  2)</f>
        <v>0</v>
      </c>
      <c r="I36" s="89">
        <v>0.15</v>
      </c>
      <c r="J36" s="88">
        <f>0</f>
        <v>0</v>
      </c>
      <c r="L36" s="30"/>
    </row>
    <row r="37" spans="2:12" s="1" customFormat="1" ht="14.4" hidden="1" customHeight="1">
      <c r="B37" s="30"/>
      <c r="E37" s="27" t="s">
        <v>44</v>
      </c>
      <c r="F37" s="88">
        <f>ROUND((SUM(BI88:BI231)),  2)</f>
        <v>0</v>
      </c>
      <c r="I37" s="89">
        <v>0</v>
      </c>
      <c r="J37" s="88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0"/>
      <c r="D39" s="91" t="s">
        <v>45</v>
      </c>
      <c r="E39" s="52"/>
      <c r="F39" s="52"/>
      <c r="G39" s="92" t="s">
        <v>46</v>
      </c>
      <c r="H39" s="93" t="s">
        <v>47</v>
      </c>
      <c r="I39" s="52"/>
      <c r="J39" s="94">
        <f>SUM(J30:J37)</f>
        <v>0</v>
      </c>
      <c r="K39" s="95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7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5" customHeight="1">
      <c r="B45" s="30"/>
      <c r="C45" s="22" t="s">
        <v>87</v>
      </c>
      <c r="L45" s="30"/>
    </row>
    <row r="46" spans="2:12" s="1" customFormat="1" ht="7" customHeight="1">
      <c r="B46" s="30"/>
      <c r="L46" s="30"/>
    </row>
    <row r="47" spans="2:12" s="1" customFormat="1" ht="12" customHeight="1">
      <c r="B47" s="30"/>
      <c r="C47" s="27" t="s">
        <v>15</v>
      </c>
      <c r="L47" s="30"/>
    </row>
    <row r="48" spans="2:12" s="1" customFormat="1" ht="16.5" customHeight="1">
      <c r="B48" s="30"/>
      <c r="E48" s="297" t="str">
        <f>E7</f>
        <v>Projektová dokumentace objektu Husovo náměstí 2 - bourací práce</v>
      </c>
      <c r="F48" s="298"/>
      <c r="G48" s="298"/>
      <c r="H48" s="298"/>
      <c r="L48" s="30"/>
    </row>
    <row r="49" spans="2:47" s="1" customFormat="1" ht="12" customHeight="1">
      <c r="B49" s="30"/>
      <c r="C49" s="27" t="s">
        <v>85</v>
      </c>
      <c r="L49" s="30"/>
    </row>
    <row r="50" spans="2:47" s="1" customFormat="1" ht="16.5" customHeight="1">
      <c r="B50" s="30"/>
      <c r="E50" s="270" t="str">
        <f>E9</f>
        <v>01 - Bourací práce</v>
      </c>
      <c r="F50" s="296"/>
      <c r="G50" s="296"/>
      <c r="H50" s="296"/>
      <c r="L50" s="30"/>
    </row>
    <row r="51" spans="2:47" s="1" customFormat="1" ht="7" customHeight="1">
      <c r="B51" s="30"/>
      <c r="L51" s="30"/>
    </row>
    <row r="52" spans="2:47" s="1" customFormat="1" ht="12" customHeight="1">
      <c r="B52" s="30"/>
      <c r="C52" s="27" t="s">
        <v>19</v>
      </c>
      <c r="F52" s="25" t="str">
        <f>F12</f>
        <v xml:space="preserve"> </v>
      </c>
      <c r="I52" s="27" t="s">
        <v>21</v>
      </c>
      <c r="J52" s="47" t="str">
        <f>IF(J12="","",J12)</f>
        <v>22. 2. 2019</v>
      </c>
      <c r="L52" s="30"/>
    </row>
    <row r="53" spans="2:47" s="1" customFormat="1" ht="7" customHeight="1">
      <c r="B53" s="30"/>
      <c r="L53" s="30"/>
    </row>
    <row r="54" spans="2:47" s="1" customFormat="1" ht="27.9" customHeight="1">
      <c r="B54" s="30"/>
      <c r="C54" s="27" t="s">
        <v>23</v>
      </c>
      <c r="F54" s="25" t="str">
        <f>E15</f>
        <v>Město Chabařovice</v>
      </c>
      <c r="I54" s="27" t="s">
        <v>29</v>
      </c>
      <c r="J54" s="28" t="str">
        <f>E21</f>
        <v>Ing. Arch. Luboš Kotiš</v>
      </c>
      <c r="L54" s="30"/>
    </row>
    <row r="55" spans="2:47" s="1" customFormat="1" ht="15.15" customHeight="1">
      <c r="B55" s="30"/>
      <c r="C55" s="27" t="s">
        <v>28</v>
      </c>
      <c r="F55" s="25" t="str">
        <f>IF(E18="","",E18)</f>
        <v xml:space="preserve"> </v>
      </c>
      <c r="I55" s="27" t="s">
        <v>32</v>
      </c>
      <c r="J55" s="28" t="str">
        <f>E24</f>
        <v xml:space="preserve"> </v>
      </c>
      <c r="L55" s="30"/>
    </row>
    <row r="56" spans="2:47" s="1" customFormat="1" ht="10.25" customHeight="1">
      <c r="B56" s="30"/>
      <c r="L56" s="30"/>
    </row>
    <row r="57" spans="2:47" s="1" customFormat="1" ht="29.25" customHeight="1">
      <c r="B57" s="30"/>
      <c r="C57" s="96" t="s">
        <v>88</v>
      </c>
      <c r="D57" s="90"/>
      <c r="E57" s="90"/>
      <c r="F57" s="90"/>
      <c r="G57" s="90"/>
      <c r="H57" s="90"/>
      <c r="I57" s="90"/>
      <c r="J57" s="97" t="s">
        <v>89</v>
      </c>
      <c r="K57" s="90"/>
      <c r="L57" s="30"/>
    </row>
    <row r="58" spans="2:47" s="1" customFormat="1" ht="10.25" customHeight="1">
      <c r="B58" s="30"/>
      <c r="L58" s="30"/>
    </row>
    <row r="59" spans="2:47" s="1" customFormat="1" ht="22.75" customHeight="1">
      <c r="B59" s="30"/>
      <c r="C59" s="98" t="s">
        <v>67</v>
      </c>
      <c r="J59" s="61">
        <f>J88</f>
        <v>0</v>
      </c>
      <c r="L59" s="30"/>
      <c r="AU59" s="18" t="s">
        <v>90</v>
      </c>
    </row>
    <row r="60" spans="2:47" s="8" customFormat="1" ht="25" customHeight="1">
      <c r="B60" s="99"/>
      <c r="D60" s="100" t="s">
        <v>91</v>
      </c>
      <c r="E60" s="101"/>
      <c r="F60" s="101"/>
      <c r="G60" s="101"/>
      <c r="H60" s="101"/>
      <c r="I60" s="101"/>
      <c r="J60" s="102">
        <f>J89</f>
        <v>0</v>
      </c>
      <c r="L60" s="99"/>
    </row>
    <row r="61" spans="2:47" s="9" customFormat="1" ht="19.899999999999999" customHeight="1">
      <c r="B61" s="103"/>
      <c r="D61" s="104" t="s">
        <v>92</v>
      </c>
      <c r="E61" s="105"/>
      <c r="F61" s="105"/>
      <c r="G61" s="105"/>
      <c r="H61" s="105"/>
      <c r="I61" s="105"/>
      <c r="J61" s="106">
        <f>J90</f>
        <v>0</v>
      </c>
      <c r="L61" s="103"/>
    </row>
    <row r="62" spans="2:47" s="9" customFormat="1" ht="19.899999999999999" customHeight="1">
      <c r="B62" s="103"/>
      <c r="D62" s="104" t="s">
        <v>93</v>
      </c>
      <c r="E62" s="105"/>
      <c r="F62" s="105"/>
      <c r="G62" s="105"/>
      <c r="H62" s="105"/>
      <c r="I62" s="105"/>
      <c r="J62" s="106">
        <f>J132</f>
        <v>0</v>
      </c>
      <c r="L62" s="103"/>
    </row>
    <row r="63" spans="2:47" s="9" customFormat="1" ht="19.899999999999999" customHeight="1">
      <c r="B63" s="103"/>
      <c r="D63" s="104" t="s">
        <v>94</v>
      </c>
      <c r="E63" s="105"/>
      <c r="F63" s="105"/>
      <c r="G63" s="105"/>
      <c r="H63" s="105"/>
      <c r="I63" s="105"/>
      <c r="J63" s="106">
        <f>J140</f>
        <v>0</v>
      </c>
      <c r="L63" s="103"/>
    </row>
    <row r="64" spans="2:47" s="9" customFormat="1" ht="19.899999999999999" customHeight="1">
      <c r="B64" s="103"/>
      <c r="D64" s="104" t="s">
        <v>95</v>
      </c>
      <c r="E64" s="105"/>
      <c r="F64" s="105"/>
      <c r="G64" s="105"/>
      <c r="H64" s="105"/>
      <c r="I64" s="105"/>
      <c r="J64" s="106">
        <f>J212</f>
        <v>0</v>
      </c>
      <c r="L64" s="103"/>
    </row>
    <row r="65" spans="2:12" s="8" customFormat="1" ht="25" customHeight="1">
      <c r="B65" s="99"/>
      <c r="D65" s="100" t="s">
        <v>96</v>
      </c>
      <c r="E65" s="101"/>
      <c r="F65" s="101"/>
      <c r="G65" s="101"/>
      <c r="H65" s="101"/>
      <c r="I65" s="101"/>
      <c r="J65" s="102">
        <f>J215</f>
        <v>0</v>
      </c>
      <c r="L65" s="99"/>
    </row>
    <row r="66" spans="2:12" s="9" customFormat="1" ht="19.899999999999999" customHeight="1">
      <c r="B66" s="103"/>
      <c r="D66" s="104" t="s">
        <v>97</v>
      </c>
      <c r="E66" s="105"/>
      <c r="F66" s="105"/>
      <c r="G66" s="105"/>
      <c r="H66" s="105"/>
      <c r="I66" s="105"/>
      <c r="J66" s="106">
        <f>J216</f>
        <v>0</v>
      </c>
      <c r="L66" s="103"/>
    </row>
    <row r="67" spans="2:12" s="9" customFormat="1" ht="19.899999999999999" customHeight="1">
      <c r="B67" s="103"/>
      <c r="D67" s="104" t="s">
        <v>98</v>
      </c>
      <c r="E67" s="105"/>
      <c r="F67" s="105"/>
      <c r="G67" s="105"/>
      <c r="H67" s="105"/>
      <c r="I67" s="105"/>
      <c r="J67" s="106">
        <f>J220</f>
        <v>0</v>
      </c>
      <c r="L67" s="103"/>
    </row>
    <row r="68" spans="2:12" s="9" customFormat="1" ht="19.899999999999999" customHeight="1">
      <c r="B68" s="103"/>
      <c r="D68" s="104" t="s">
        <v>99</v>
      </c>
      <c r="E68" s="105"/>
      <c r="F68" s="105"/>
      <c r="G68" s="105"/>
      <c r="H68" s="105"/>
      <c r="I68" s="105"/>
      <c r="J68" s="106">
        <f>J227</f>
        <v>0</v>
      </c>
      <c r="L68" s="103"/>
    </row>
    <row r="69" spans="2:12" s="1" customFormat="1" ht="21.75" customHeight="1">
      <c r="B69" s="30"/>
      <c r="L69" s="30"/>
    </row>
    <row r="70" spans="2:12" s="1" customFormat="1" ht="7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30"/>
    </row>
    <row r="74" spans="2:12" s="1" customFormat="1" ht="7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0"/>
    </row>
    <row r="75" spans="2:12" s="1" customFormat="1" ht="25" customHeight="1">
      <c r="B75" s="30"/>
      <c r="C75" s="22" t="s">
        <v>100</v>
      </c>
      <c r="L75" s="30"/>
    </row>
    <row r="76" spans="2:12" s="1" customFormat="1" ht="7" customHeight="1">
      <c r="B76" s="30"/>
      <c r="L76" s="30"/>
    </row>
    <row r="77" spans="2:12" s="1" customFormat="1" ht="12" customHeight="1">
      <c r="B77" s="30"/>
      <c r="C77" s="27" t="s">
        <v>15</v>
      </c>
      <c r="L77" s="30"/>
    </row>
    <row r="78" spans="2:12" s="1" customFormat="1" ht="16.5" customHeight="1">
      <c r="B78" s="30"/>
      <c r="E78" s="297" t="str">
        <f>E7</f>
        <v>Projektová dokumentace objektu Husovo náměstí 2 - bourací práce</v>
      </c>
      <c r="F78" s="298"/>
      <c r="G78" s="298"/>
      <c r="H78" s="298"/>
      <c r="L78" s="30"/>
    </row>
    <row r="79" spans="2:12" s="1" customFormat="1" ht="12" customHeight="1">
      <c r="B79" s="30"/>
      <c r="C79" s="27" t="s">
        <v>85</v>
      </c>
      <c r="L79" s="30"/>
    </row>
    <row r="80" spans="2:12" s="1" customFormat="1" ht="16.5" customHeight="1">
      <c r="B80" s="30"/>
      <c r="E80" s="270" t="str">
        <f>E9</f>
        <v>01 - Bourací práce</v>
      </c>
      <c r="F80" s="296"/>
      <c r="G80" s="296"/>
      <c r="H80" s="296"/>
      <c r="L80" s="30"/>
    </row>
    <row r="81" spans="2:65" s="1" customFormat="1" ht="7" customHeight="1">
      <c r="B81" s="30"/>
      <c r="L81" s="30"/>
    </row>
    <row r="82" spans="2:65" s="1" customFormat="1" ht="12" customHeight="1">
      <c r="B82" s="30"/>
      <c r="C82" s="27" t="s">
        <v>19</v>
      </c>
      <c r="F82" s="25" t="str">
        <f>F12</f>
        <v xml:space="preserve"> </v>
      </c>
      <c r="I82" s="27" t="s">
        <v>21</v>
      </c>
      <c r="J82" s="47" t="str">
        <f>IF(J12="","",J12)</f>
        <v>22. 2. 2019</v>
      </c>
      <c r="L82" s="30"/>
    </row>
    <row r="83" spans="2:65" s="1" customFormat="1" ht="7" customHeight="1">
      <c r="B83" s="30"/>
      <c r="L83" s="30"/>
    </row>
    <row r="84" spans="2:65" s="1" customFormat="1" ht="27.9" customHeight="1">
      <c r="B84" s="30"/>
      <c r="C84" s="27" t="s">
        <v>23</v>
      </c>
      <c r="F84" s="25" t="str">
        <f>E15</f>
        <v>Město Chabařovice</v>
      </c>
      <c r="I84" s="27" t="s">
        <v>29</v>
      </c>
      <c r="J84" s="28" t="str">
        <f>E21</f>
        <v>Ing. Arch. Luboš Kotiš</v>
      </c>
      <c r="L84" s="30"/>
    </row>
    <row r="85" spans="2:65" s="1" customFormat="1" ht="15.15" customHeight="1">
      <c r="B85" s="30"/>
      <c r="C85" s="27" t="s">
        <v>28</v>
      </c>
      <c r="F85" s="25" t="str">
        <f>IF(E18="","",E18)</f>
        <v xml:space="preserve"> </v>
      </c>
      <c r="I85" s="27" t="s">
        <v>32</v>
      </c>
      <c r="J85" s="28" t="str">
        <f>E24</f>
        <v xml:space="preserve"> </v>
      </c>
      <c r="L85" s="30"/>
    </row>
    <row r="86" spans="2:65" s="1" customFormat="1" ht="10.25" customHeight="1">
      <c r="B86" s="30"/>
      <c r="L86" s="30"/>
    </row>
    <row r="87" spans="2:65" s="10" customFormat="1" ht="29.25" customHeight="1">
      <c r="B87" s="107"/>
      <c r="C87" s="108" t="s">
        <v>101</v>
      </c>
      <c r="D87" s="109" t="s">
        <v>54</v>
      </c>
      <c r="E87" s="109" t="s">
        <v>50</v>
      </c>
      <c r="F87" s="109" t="s">
        <v>51</v>
      </c>
      <c r="G87" s="109" t="s">
        <v>102</v>
      </c>
      <c r="H87" s="109" t="s">
        <v>103</v>
      </c>
      <c r="I87" s="109" t="s">
        <v>104</v>
      </c>
      <c r="J87" s="109" t="s">
        <v>89</v>
      </c>
      <c r="K87" s="110" t="s">
        <v>105</v>
      </c>
      <c r="L87" s="107"/>
      <c r="M87" s="54" t="s">
        <v>3</v>
      </c>
      <c r="N87" s="55" t="s">
        <v>39</v>
      </c>
      <c r="O87" s="55" t="s">
        <v>106</v>
      </c>
      <c r="P87" s="55" t="s">
        <v>107</v>
      </c>
      <c r="Q87" s="55" t="s">
        <v>108</v>
      </c>
      <c r="R87" s="55" t="s">
        <v>109</v>
      </c>
      <c r="S87" s="55" t="s">
        <v>110</v>
      </c>
      <c r="T87" s="56" t="s">
        <v>111</v>
      </c>
    </row>
    <row r="88" spans="2:65" s="1" customFormat="1" ht="22.75" customHeight="1">
      <c r="B88" s="30"/>
      <c r="C88" s="59" t="s">
        <v>112</v>
      </c>
      <c r="J88" s="111">
        <f>BK88</f>
        <v>0</v>
      </c>
      <c r="L88" s="30"/>
      <c r="M88" s="57"/>
      <c r="N88" s="48"/>
      <c r="O88" s="48"/>
      <c r="P88" s="112">
        <f>P89+P215</f>
        <v>3448.3431840000007</v>
      </c>
      <c r="Q88" s="48"/>
      <c r="R88" s="112">
        <f>R89+R215</f>
        <v>5.5617584999999989</v>
      </c>
      <c r="S88" s="48"/>
      <c r="T88" s="113">
        <f>T89+T215</f>
        <v>2773.9920000000002</v>
      </c>
      <c r="AT88" s="18" t="s">
        <v>68</v>
      </c>
      <c r="AU88" s="18" t="s">
        <v>90</v>
      </c>
      <c r="BK88" s="114">
        <f>BK89+BK215</f>
        <v>0</v>
      </c>
    </row>
    <row r="89" spans="2:65" s="11" customFormat="1" ht="25.9" customHeight="1">
      <c r="B89" s="115"/>
      <c r="D89" s="116" t="s">
        <v>68</v>
      </c>
      <c r="E89" s="117" t="s">
        <v>113</v>
      </c>
      <c r="F89" s="117" t="s">
        <v>114</v>
      </c>
      <c r="J89" s="118">
        <f>BK89</f>
        <v>0</v>
      </c>
      <c r="L89" s="115"/>
      <c r="M89" s="119"/>
      <c r="N89" s="120"/>
      <c r="O89" s="120"/>
      <c r="P89" s="121">
        <f>P90+P132+P140+P212</f>
        <v>3311.0409240000008</v>
      </c>
      <c r="Q89" s="120"/>
      <c r="R89" s="121">
        <f>R90+R132+R140+R212</f>
        <v>5.3817584999999992</v>
      </c>
      <c r="S89" s="120"/>
      <c r="T89" s="122">
        <f>T90+T132+T140+T212</f>
        <v>2763.3620000000001</v>
      </c>
      <c r="AR89" s="116" t="s">
        <v>77</v>
      </c>
      <c r="AT89" s="123" t="s">
        <v>68</v>
      </c>
      <c r="AU89" s="123" t="s">
        <v>69</v>
      </c>
      <c r="AY89" s="116" t="s">
        <v>115</v>
      </c>
      <c r="BK89" s="124">
        <f>BK90+BK132+BK140+BK212</f>
        <v>0</v>
      </c>
    </row>
    <row r="90" spans="2:65" s="11" customFormat="1" ht="22.75" customHeight="1">
      <c r="B90" s="115"/>
      <c r="D90" s="116" t="s">
        <v>68</v>
      </c>
      <c r="E90" s="125" t="s">
        <v>77</v>
      </c>
      <c r="F90" s="125" t="s">
        <v>116</v>
      </c>
      <c r="J90" s="126">
        <f>BK90</f>
        <v>0</v>
      </c>
      <c r="L90" s="115"/>
      <c r="M90" s="119"/>
      <c r="N90" s="120"/>
      <c r="O90" s="120"/>
      <c r="P90" s="121">
        <f>SUM(P91:P131)</f>
        <v>972.99465000000009</v>
      </c>
      <c r="Q90" s="120"/>
      <c r="R90" s="121">
        <f>SUM(R91:R131)</f>
        <v>0.39699600000000002</v>
      </c>
      <c r="S90" s="120"/>
      <c r="T90" s="122">
        <f>SUM(T91:T131)</f>
        <v>0</v>
      </c>
      <c r="AR90" s="116" t="s">
        <v>77</v>
      </c>
      <c r="AT90" s="123" t="s">
        <v>68</v>
      </c>
      <c r="AU90" s="123" t="s">
        <v>77</v>
      </c>
      <c r="AY90" s="116" t="s">
        <v>115</v>
      </c>
      <c r="BK90" s="124">
        <f>SUM(BK91:BK131)</f>
        <v>0</v>
      </c>
    </row>
    <row r="91" spans="2:65" s="1" customFormat="1" ht="16.5" customHeight="1">
      <c r="B91" s="127"/>
      <c r="C91" s="128" t="s">
        <v>77</v>
      </c>
      <c r="D91" s="128" t="s">
        <v>117</v>
      </c>
      <c r="E91" s="129" t="s">
        <v>118</v>
      </c>
      <c r="F91" s="130" t="s">
        <v>119</v>
      </c>
      <c r="G91" s="131" t="s">
        <v>120</v>
      </c>
      <c r="H91" s="132">
        <v>131.25</v>
      </c>
      <c r="I91" s="133"/>
      <c r="J91" s="133">
        <f>ROUND(I91*H91,2)</f>
        <v>0</v>
      </c>
      <c r="K91" s="130" t="s">
        <v>121</v>
      </c>
      <c r="L91" s="30"/>
      <c r="M91" s="134" t="s">
        <v>3</v>
      </c>
      <c r="N91" s="135" t="s">
        <v>40</v>
      </c>
      <c r="O91" s="136">
        <v>0.29899999999999999</v>
      </c>
      <c r="P91" s="136">
        <f>O91*H91</f>
        <v>39.243749999999999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122</v>
      </c>
      <c r="AT91" s="138" t="s">
        <v>117</v>
      </c>
      <c r="AU91" s="138" t="s">
        <v>79</v>
      </c>
      <c r="AY91" s="18" t="s">
        <v>115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8" t="s">
        <v>77</v>
      </c>
      <c r="BK91" s="139">
        <f>ROUND(I91*H91,2)</f>
        <v>0</v>
      </c>
      <c r="BL91" s="18" t="s">
        <v>122</v>
      </c>
      <c r="BM91" s="138" t="s">
        <v>123</v>
      </c>
    </row>
    <row r="92" spans="2:65" s="1" customFormat="1" ht="18">
      <c r="B92" s="30"/>
      <c r="D92" s="140" t="s">
        <v>124</v>
      </c>
      <c r="F92" s="141" t="s">
        <v>125</v>
      </c>
      <c r="L92" s="30"/>
      <c r="M92" s="142"/>
      <c r="N92" s="50"/>
      <c r="O92" s="50"/>
      <c r="P92" s="50"/>
      <c r="Q92" s="50"/>
      <c r="R92" s="50"/>
      <c r="S92" s="50"/>
      <c r="T92" s="51"/>
      <c r="AT92" s="18" t="s">
        <v>124</v>
      </c>
      <c r="AU92" s="18" t="s">
        <v>79</v>
      </c>
    </row>
    <row r="93" spans="2:65" s="12" customFormat="1">
      <c r="B93" s="143"/>
      <c r="D93" s="140" t="s">
        <v>126</v>
      </c>
      <c r="E93" s="144" t="s">
        <v>3</v>
      </c>
      <c r="F93" s="145" t="s">
        <v>127</v>
      </c>
      <c r="H93" s="144" t="s">
        <v>3</v>
      </c>
      <c r="L93" s="143"/>
      <c r="M93" s="146"/>
      <c r="N93" s="147"/>
      <c r="O93" s="147"/>
      <c r="P93" s="147"/>
      <c r="Q93" s="147"/>
      <c r="R93" s="147"/>
      <c r="S93" s="147"/>
      <c r="T93" s="148"/>
      <c r="AT93" s="144" t="s">
        <v>126</v>
      </c>
      <c r="AU93" s="144" t="s">
        <v>79</v>
      </c>
      <c r="AV93" s="12" t="s">
        <v>77</v>
      </c>
      <c r="AW93" s="12" t="s">
        <v>31</v>
      </c>
      <c r="AX93" s="12" t="s">
        <v>69</v>
      </c>
      <c r="AY93" s="144" t="s">
        <v>115</v>
      </c>
    </row>
    <row r="94" spans="2:65" s="13" customFormat="1">
      <c r="B94" s="149"/>
      <c r="D94" s="140" t="s">
        <v>126</v>
      </c>
      <c r="E94" s="150" t="s">
        <v>3</v>
      </c>
      <c r="F94" s="151" t="s">
        <v>128</v>
      </c>
      <c r="H94" s="152">
        <v>131.25</v>
      </c>
      <c r="L94" s="149"/>
      <c r="M94" s="153"/>
      <c r="N94" s="154"/>
      <c r="O94" s="154"/>
      <c r="P94" s="154"/>
      <c r="Q94" s="154"/>
      <c r="R94" s="154"/>
      <c r="S94" s="154"/>
      <c r="T94" s="155"/>
      <c r="AT94" s="150" t="s">
        <v>126</v>
      </c>
      <c r="AU94" s="150" t="s">
        <v>79</v>
      </c>
      <c r="AV94" s="13" t="s">
        <v>79</v>
      </c>
      <c r="AW94" s="13" t="s">
        <v>31</v>
      </c>
      <c r="AX94" s="13" t="s">
        <v>77</v>
      </c>
      <c r="AY94" s="150" t="s">
        <v>115</v>
      </c>
    </row>
    <row r="95" spans="2:65" s="1" customFormat="1" ht="16.5" customHeight="1">
      <c r="B95" s="127"/>
      <c r="C95" s="128" t="s">
        <v>79</v>
      </c>
      <c r="D95" s="128" t="s">
        <v>117</v>
      </c>
      <c r="E95" s="129" t="s">
        <v>129</v>
      </c>
      <c r="F95" s="130" t="s">
        <v>130</v>
      </c>
      <c r="G95" s="131" t="s">
        <v>120</v>
      </c>
      <c r="H95" s="132">
        <v>131.25</v>
      </c>
      <c r="I95" s="133"/>
      <c r="J95" s="133">
        <f>ROUND(I95*H95,2)</f>
        <v>0</v>
      </c>
      <c r="K95" s="130" t="s">
        <v>121</v>
      </c>
      <c r="L95" s="30"/>
      <c r="M95" s="134" t="s">
        <v>3</v>
      </c>
      <c r="N95" s="135" t="s">
        <v>40</v>
      </c>
      <c r="O95" s="136">
        <v>8.3000000000000004E-2</v>
      </c>
      <c r="P95" s="136">
        <f>O95*H95</f>
        <v>10.893750000000001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122</v>
      </c>
      <c r="AT95" s="138" t="s">
        <v>117</v>
      </c>
      <c r="AU95" s="138" t="s">
        <v>79</v>
      </c>
      <c r="AY95" s="18" t="s">
        <v>115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8" t="s">
        <v>77</v>
      </c>
      <c r="BK95" s="139">
        <f>ROUND(I95*H95,2)</f>
        <v>0</v>
      </c>
      <c r="BL95" s="18" t="s">
        <v>122</v>
      </c>
      <c r="BM95" s="138" t="s">
        <v>131</v>
      </c>
    </row>
    <row r="96" spans="2:65" s="1" customFormat="1" ht="18">
      <c r="B96" s="30"/>
      <c r="D96" s="140" t="s">
        <v>124</v>
      </c>
      <c r="F96" s="141" t="s">
        <v>132</v>
      </c>
      <c r="L96" s="30"/>
      <c r="M96" s="142"/>
      <c r="N96" s="50"/>
      <c r="O96" s="50"/>
      <c r="P96" s="50"/>
      <c r="Q96" s="50"/>
      <c r="R96" s="50"/>
      <c r="S96" s="50"/>
      <c r="T96" s="51"/>
      <c r="AT96" s="18" t="s">
        <v>124</v>
      </c>
      <c r="AU96" s="18" t="s">
        <v>79</v>
      </c>
    </row>
    <row r="97" spans="2:65" s="13" customFormat="1">
      <c r="B97" s="149"/>
      <c r="D97" s="140" t="s">
        <v>126</v>
      </c>
      <c r="E97" s="150" t="s">
        <v>3</v>
      </c>
      <c r="F97" s="151" t="s">
        <v>133</v>
      </c>
      <c r="H97" s="152">
        <v>131.25</v>
      </c>
      <c r="L97" s="149"/>
      <c r="M97" s="153"/>
      <c r="N97" s="154"/>
      <c r="O97" s="154"/>
      <c r="P97" s="154"/>
      <c r="Q97" s="154"/>
      <c r="R97" s="154"/>
      <c r="S97" s="154"/>
      <c r="T97" s="155"/>
      <c r="AT97" s="150" t="s">
        <v>126</v>
      </c>
      <c r="AU97" s="150" t="s">
        <v>79</v>
      </c>
      <c r="AV97" s="13" t="s">
        <v>79</v>
      </c>
      <c r="AW97" s="13" t="s">
        <v>31</v>
      </c>
      <c r="AX97" s="13" t="s">
        <v>77</v>
      </c>
      <c r="AY97" s="150" t="s">
        <v>115</v>
      </c>
    </row>
    <row r="98" spans="2:65" s="1" customFormat="1" ht="16.5" customHeight="1">
      <c r="B98" s="127"/>
      <c r="C98" s="128" t="s">
        <v>134</v>
      </c>
      <c r="D98" s="128" t="s">
        <v>117</v>
      </c>
      <c r="E98" s="129" t="s">
        <v>135</v>
      </c>
      <c r="F98" s="130" t="s">
        <v>136</v>
      </c>
      <c r="G98" s="131" t="s">
        <v>120</v>
      </c>
      <c r="H98" s="132">
        <v>131.25</v>
      </c>
      <c r="I98" s="133"/>
      <c r="J98" s="133">
        <f>ROUND(I98*H98,2)</f>
        <v>0</v>
      </c>
      <c r="K98" s="130" t="s">
        <v>121</v>
      </c>
      <c r="L98" s="30"/>
      <c r="M98" s="134" t="s">
        <v>3</v>
      </c>
      <c r="N98" s="135" t="s">
        <v>40</v>
      </c>
      <c r="O98" s="136">
        <v>9.7000000000000003E-2</v>
      </c>
      <c r="P98" s="136">
        <f>O98*H98</f>
        <v>12.731250000000001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122</v>
      </c>
      <c r="AT98" s="138" t="s">
        <v>117</v>
      </c>
      <c r="AU98" s="138" t="s">
        <v>79</v>
      </c>
      <c r="AY98" s="18" t="s">
        <v>115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77</v>
      </c>
      <c r="BK98" s="139">
        <f>ROUND(I98*H98,2)</f>
        <v>0</v>
      </c>
      <c r="BL98" s="18" t="s">
        <v>122</v>
      </c>
      <c r="BM98" s="138" t="s">
        <v>137</v>
      </c>
    </row>
    <row r="99" spans="2:65" s="1" customFormat="1">
      <c r="B99" s="30"/>
      <c r="D99" s="140" t="s">
        <v>124</v>
      </c>
      <c r="F99" s="141" t="s">
        <v>138</v>
      </c>
      <c r="L99" s="30"/>
      <c r="M99" s="142"/>
      <c r="N99" s="50"/>
      <c r="O99" s="50"/>
      <c r="P99" s="50"/>
      <c r="Q99" s="50"/>
      <c r="R99" s="50"/>
      <c r="S99" s="50"/>
      <c r="T99" s="51"/>
      <c r="AT99" s="18" t="s">
        <v>124</v>
      </c>
      <c r="AU99" s="18" t="s">
        <v>79</v>
      </c>
    </row>
    <row r="100" spans="2:65" s="1" customFormat="1" ht="16.5" customHeight="1">
      <c r="B100" s="127"/>
      <c r="C100" s="128" t="s">
        <v>122</v>
      </c>
      <c r="D100" s="128" t="s">
        <v>117</v>
      </c>
      <c r="E100" s="129" t="s">
        <v>139</v>
      </c>
      <c r="F100" s="130" t="s">
        <v>140</v>
      </c>
      <c r="G100" s="131" t="s">
        <v>120</v>
      </c>
      <c r="H100" s="132">
        <v>548.1</v>
      </c>
      <c r="I100" s="133"/>
      <c r="J100" s="133">
        <f>ROUND(I100*H100,2)</f>
        <v>0</v>
      </c>
      <c r="K100" s="130" t="s">
        <v>121</v>
      </c>
      <c r="L100" s="30"/>
      <c r="M100" s="134" t="s">
        <v>3</v>
      </c>
      <c r="N100" s="135" t="s">
        <v>40</v>
      </c>
      <c r="O100" s="136">
        <v>1.2390000000000001</v>
      </c>
      <c r="P100" s="136">
        <f>O100*H100</f>
        <v>679.09590000000003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122</v>
      </c>
      <c r="AT100" s="138" t="s">
        <v>117</v>
      </c>
      <c r="AU100" s="138" t="s">
        <v>79</v>
      </c>
      <c r="AY100" s="18" t="s">
        <v>115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8" t="s">
        <v>77</v>
      </c>
      <c r="BK100" s="139">
        <f>ROUND(I100*H100,2)</f>
        <v>0</v>
      </c>
      <c r="BL100" s="18" t="s">
        <v>122</v>
      </c>
      <c r="BM100" s="138" t="s">
        <v>141</v>
      </c>
    </row>
    <row r="101" spans="2:65" s="1" customFormat="1">
      <c r="B101" s="30"/>
      <c r="D101" s="140" t="s">
        <v>124</v>
      </c>
      <c r="F101" s="141" t="s">
        <v>142</v>
      </c>
      <c r="L101" s="30"/>
      <c r="M101" s="142"/>
      <c r="N101" s="50"/>
      <c r="O101" s="50"/>
      <c r="P101" s="50"/>
      <c r="Q101" s="50"/>
      <c r="R101" s="50"/>
      <c r="S101" s="50"/>
      <c r="T101" s="51"/>
      <c r="AT101" s="18" t="s">
        <v>124</v>
      </c>
      <c r="AU101" s="18" t="s">
        <v>79</v>
      </c>
    </row>
    <row r="102" spans="2:65" s="12" customFormat="1">
      <c r="B102" s="143"/>
      <c r="D102" s="140" t="s">
        <v>126</v>
      </c>
      <c r="E102" s="144" t="s">
        <v>3</v>
      </c>
      <c r="F102" s="145" t="s">
        <v>143</v>
      </c>
      <c r="H102" s="144" t="s">
        <v>3</v>
      </c>
      <c r="L102" s="143"/>
      <c r="M102" s="146"/>
      <c r="N102" s="147"/>
      <c r="O102" s="147"/>
      <c r="P102" s="147"/>
      <c r="Q102" s="147"/>
      <c r="R102" s="147"/>
      <c r="S102" s="147"/>
      <c r="T102" s="148"/>
      <c r="AT102" s="144" t="s">
        <v>126</v>
      </c>
      <c r="AU102" s="144" t="s">
        <v>79</v>
      </c>
      <c r="AV102" s="12" t="s">
        <v>77</v>
      </c>
      <c r="AW102" s="12" t="s">
        <v>31</v>
      </c>
      <c r="AX102" s="12" t="s">
        <v>69</v>
      </c>
      <c r="AY102" s="144" t="s">
        <v>115</v>
      </c>
    </row>
    <row r="103" spans="2:65" s="13" customFormat="1">
      <c r="B103" s="149"/>
      <c r="D103" s="140" t="s">
        <v>126</v>
      </c>
      <c r="E103" s="150" t="s">
        <v>3</v>
      </c>
      <c r="F103" s="151" t="s">
        <v>144</v>
      </c>
      <c r="H103" s="152">
        <v>221.55</v>
      </c>
      <c r="L103" s="149"/>
      <c r="M103" s="153"/>
      <c r="N103" s="154"/>
      <c r="O103" s="154"/>
      <c r="P103" s="154"/>
      <c r="Q103" s="154"/>
      <c r="R103" s="154"/>
      <c r="S103" s="154"/>
      <c r="T103" s="155"/>
      <c r="AT103" s="150" t="s">
        <v>126</v>
      </c>
      <c r="AU103" s="150" t="s">
        <v>79</v>
      </c>
      <c r="AV103" s="13" t="s">
        <v>79</v>
      </c>
      <c r="AW103" s="13" t="s">
        <v>31</v>
      </c>
      <c r="AX103" s="13" t="s">
        <v>69</v>
      </c>
      <c r="AY103" s="150" t="s">
        <v>115</v>
      </c>
    </row>
    <row r="104" spans="2:65" s="13" customFormat="1">
      <c r="B104" s="149"/>
      <c r="D104" s="140" t="s">
        <v>126</v>
      </c>
      <c r="E104" s="150" t="s">
        <v>3</v>
      </c>
      <c r="F104" s="151" t="s">
        <v>145</v>
      </c>
      <c r="H104" s="152">
        <v>306.55</v>
      </c>
      <c r="L104" s="149"/>
      <c r="M104" s="153"/>
      <c r="N104" s="154"/>
      <c r="O104" s="154"/>
      <c r="P104" s="154"/>
      <c r="Q104" s="154"/>
      <c r="R104" s="154"/>
      <c r="S104" s="154"/>
      <c r="T104" s="155"/>
      <c r="AT104" s="150" t="s">
        <v>126</v>
      </c>
      <c r="AU104" s="150" t="s">
        <v>79</v>
      </c>
      <c r="AV104" s="13" t="s">
        <v>79</v>
      </c>
      <c r="AW104" s="13" t="s">
        <v>31</v>
      </c>
      <c r="AX104" s="13" t="s">
        <v>69</v>
      </c>
      <c r="AY104" s="150" t="s">
        <v>115</v>
      </c>
    </row>
    <row r="105" spans="2:65" s="14" customFormat="1">
      <c r="B105" s="156"/>
      <c r="D105" s="140" t="s">
        <v>126</v>
      </c>
      <c r="E105" s="157" t="s">
        <v>3</v>
      </c>
      <c r="F105" s="158" t="s">
        <v>146</v>
      </c>
      <c r="H105" s="159">
        <v>528.1</v>
      </c>
      <c r="L105" s="156"/>
      <c r="M105" s="160"/>
      <c r="N105" s="161"/>
      <c r="O105" s="161"/>
      <c r="P105" s="161"/>
      <c r="Q105" s="161"/>
      <c r="R105" s="161"/>
      <c r="S105" s="161"/>
      <c r="T105" s="162"/>
      <c r="AT105" s="157" t="s">
        <v>126</v>
      </c>
      <c r="AU105" s="157" t="s">
        <v>79</v>
      </c>
      <c r="AV105" s="14" t="s">
        <v>134</v>
      </c>
      <c r="AW105" s="14" t="s">
        <v>31</v>
      </c>
      <c r="AX105" s="14" t="s">
        <v>69</v>
      </c>
      <c r="AY105" s="157" t="s">
        <v>115</v>
      </c>
    </row>
    <row r="106" spans="2:65" s="12" customFormat="1">
      <c r="B106" s="143"/>
      <c r="D106" s="140" t="s">
        <v>126</v>
      </c>
      <c r="E106" s="144" t="s">
        <v>3</v>
      </c>
      <c r="F106" s="145" t="s">
        <v>147</v>
      </c>
      <c r="H106" s="144" t="s">
        <v>3</v>
      </c>
      <c r="L106" s="143"/>
      <c r="M106" s="146"/>
      <c r="N106" s="147"/>
      <c r="O106" s="147"/>
      <c r="P106" s="147"/>
      <c r="Q106" s="147"/>
      <c r="R106" s="147"/>
      <c r="S106" s="147"/>
      <c r="T106" s="148"/>
      <c r="AT106" s="144" t="s">
        <v>126</v>
      </c>
      <c r="AU106" s="144" t="s">
        <v>79</v>
      </c>
      <c r="AV106" s="12" t="s">
        <v>77</v>
      </c>
      <c r="AW106" s="12" t="s">
        <v>31</v>
      </c>
      <c r="AX106" s="12" t="s">
        <v>69</v>
      </c>
      <c r="AY106" s="144" t="s">
        <v>115</v>
      </c>
    </row>
    <row r="107" spans="2:65" s="13" customFormat="1">
      <c r="B107" s="149"/>
      <c r="D107" s="140" t="s">
        <v>126</v>
      </c>
      <c r="E107" s="150" t="s">
        <v>3</v>
      </c>
      <c r="F107" s="151" t="s">
        <v>148</v>
      </c>
      <c r="H107" s="152">
        <v>20</v>
      </c>
      <c r="L107" s="149"/>
      <c r="M107" s="153"/>
      <c r="N107" s="154"/>
      <c r="O107" s="154"/>
      <c r="P107" s="154"/>
      <c r="Q107" s="154"/>
      <c r="R107" s="154"/>
      <c r="S107" s="154"/>
      <c r="T107" s="155"/>
      <c r="AT107" s="150" t="s">
        <v>126</v>
      </c>
      <c r="AU107" s="150" t="s">
        <v>79</v>
      </c>
      <c r="AV107" s="13" t="s">
        <v>79</v>
      </c>
      <c r="AW107" s="13" t="s">
        <v>31</v>
      </c>
      <c r="AX107" s="13" t="s">
        <v>69</v>
      </c>
      <c r="AY107" s="150" t="s">
        <v>115</v>
      </c>
    </row>
    <row r="108" spans="2:65" s="15" customFormat="1">
      <c r="B108" s="163"/>
      <c r="D108" s="140" t="s">
        <v>126</v>
      </c>
      <c r="E108" s="164" t="s">
        <v>3</v>
      </c>
      <c r="F108" s="165" t="s">
        <v>149</v>
      </c>
      <c r="H108" s="166">
        <v>548.1</v>
      </c>
      <c r="L108" s="163"/>
      <c r="M108" s="167"/>
      <c r="N108" s="168"/>
      <c r="O108" s="168"/>
      <c r="P108" s="168"/>
      <c r="Q108" s="168"/>
      <c r="R108" s="168"/>
      <c r="S108" s="168"/>
      <c r="T108" s="169"/>
      <c r="AT108" s="164" t="s">
        <v>126</v>
      </c>
      <c r="AU108" s="164" t="s">
        <v>79</v>
      </c>
      <c r="AV108" s="15" t="s">
        <v>122</v>
      </c>
      <c r="AW108" s="15" t="s">
        <v>31</v>
      </c>
      <c r="AX108" s="15" t="s">
        <v>77</v>
      </c>
      <c r="AY108" s="164" t="s">
        <v>115</v>
      </c>
    </row>
    <row r="109" spans="2:65" s="1" customFormat="1" ht="16.5" customHeight="1">
      <c r="B109" s="127"/>
      <c r="C109" s="170" t="s">
        <v>150</v>
      </c>
      <c r="D109" s="170" t="s">
        <v>151</v>
      </c>
      <c r="E109" s="171" t="s">
        <v>152</v>
      </c>
      <c r="F109" s="172" t="s">
        <v>153</v>
      </c>
      <c r="G109" s="173" t="s">
        <v>154</v>
      </c>
      <c r="H109" s="174">
        <v>1056.2</v>
      </c>
      <c r="I109" s="175"/>
      <c r="J109" s="175">
        <f>ROUND(I109*H109,2)</f>
        <v>0</v>
      </c>
      <c r="K109" s="172" t="s">
        <v>121</v>
      </c>
      <c r="L109" s="176"/>
      <c r="M109" s="177" t="s">
        <v>3</v>
      </c>
      <c r="N109" s="178" t="s">
        <v>40</v>
      </c>
      <c r="O109" s="136">
        <v>0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155</v>
      </c>
      <c r="AT109" s="138" t="s">
        <v>151</v>
      </c>
      <c r="AU109" s="138" t="s">
        <v>79</v>
      </c>
      <c r="AY109" s="18" t="s">
        <v>115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8" t="s">
        <v>77</v>
      </c>
      <c r="BK109" s="139">
        <f>ROUND(I109*H109,2)</f>
        <v>0</v>
      </c>
      <c r="BL109" s="18" t="s">
        <v>122</v>
      </c>
      <c r="BM109" s="138" t="s">
        <v>156</v>
      </c>
    </row>
    <row r="110" spans="2:65" s="1" customFormat="1">
      <c r="B110" s="30"/>
      <c r="D110" s="140" t="s">
        <v>124</v>
      </c>
      <c r="F110" s="141" t="s">
        <v>153</v>
      </c>
      <c r="L110" s="30"/>
      <c r="M110" s="142"/>
      <c r="N110" s="50"/>
      <c r="O110" s="50"/>
      <c r="P110" s="50"/>
      <c r="Q110" s="50"/>
      <c r="R110" s="50"/>
      <c r="S110" s="50"/>
      <c r="T110" s="51"/>
      <c r="AT110" s="18" t="s">
        <v>124</v>
      </c>
      <c r="AU110" s="18" t="s">
        <v>79</v>
      </c>
    </row>
    <row r="111" spans="2:65" s="13" customFormat="1">
      <c r="B111" s="149"/>
      <c r="D111" s="140" t="s">
        <v>126</v>
      </c>
      <c r="E111" s="150" t="s">
        <v>3</v>
      </c>
      <c r="F111" s="151" t="s">
        <v>157</v>
      </c>
      <c r="H111" s="152">
        <v>1056.2</v>
      </c>
      <c r="L111" s="149"/>
      <c r="M111" s="153"/>
      <c r="N111" s="154"/>
      <c r="O111" s="154"/>
      <c r="P111" s="154"/>
      <c r="Q111" s="154"/>
      <c r="R111" s="154"/>
      <c r="S111" s="154"/>
      <c r="T111" s="155"/>
      <c r="AT111" s="150" t="s">
        <v>126</v>
      </c>
      <c r="AU111" s="150" t="s">
        <v>79</v>
      </c>
      <c r="AV111" s="13" t="s">
        <v>79</v>
      </c>
      <c r="AW111" s="13" t="s">
        <v>31</v>
      </c>
      <c r="AX111" s="13" t="s">
        <v>77</v>
      </c>
      <c r="AY111" s="150" t="s">
        <v>115</v>
      </c>
    </row>
    <row r="112" spans="2:65" s="1" customFormat="1" ht="16.5" customHeight="1">
      <c r="B112" s="127"/>
      <c r="C112" s="170" t="s">
        <v>158</v>
      </c>
      <c r="D112" s="170" t="s">
        <v>151</v>
      </c>
      <c r="E112" s="171" t="s">
        <v>159</v>
      </c>
      <c r="F112" s="172" t="s">
        <v>160</v>
      </c>
      <c r="G112" s="173" t="s">
        <v>154</v>
      </c>
      <c r="H112" s="174">
        <v>46</v>
      </c>
      <c r="I112" s="175"/>
      <c r="J112" s="175">
        <f>ROUND(I112*H112,2)</f>
        <v>0</v>
      </c>
      <c r="K112" s="172" t="s">
        <v>121</v>
      </c>
      <c r="L112" s="176"/>
      <c r="M112" s="177" t="s">
        <v>3</v>
      </c>
      <c r="N112" s="178" t="s">
        <v>40</v>
      </c>
      <c r="O112" s="136">
        <v>0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155</v>
      </c>
      <c r="AT112" s="138" t="s">
        <v>151</v>
      </c>
      <c r="AU112" s="138" t="s">
        <v>79</v>
      </c>
      <c r="AY112" s="18" t="s">
        <v>115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8" t="s">
        <v>77</v>
      </c>
      <c r="BK112" s="139">
        <f>ROUND(I112*H112,2)</f>
        <v>0</v>
      </c>
      <c r="BL112" s="18" t="s">
        <v>122</v>
      </c>
      <c r="BM112" s="138" t="s">
        <v>161</v>
      </c>
    </row>
    <row r="113" spans="2:65" s="1" customFormat="1">
      <c r="B113" s="30"/>
      <c r="D113" s="140" t="s">
        <v>124</v>
      </c>
      <c r="F113" s="141" t="s">
        <v>160</v>
      </c>
      <c r="L113" s="30"/>
      <c r="M113" s="142"/>
      <c r="N113" s="50"/>
      <c r="O113" s="50"/>
      <c r="P113" s="50"/>
      <c r="Q113" s="50"/>
      <c r="R113" s="50"/>
      <c r="S113" s="50"/>
      <c r="T113" s="51"/>
      <c r="AT113" s="18" t="s">
        <v>124</v>
      </c>
      <c r="AU113" s="18" t="s">
        <v>79</v>
      </c>
    </row>
    <row r="114" spans="2:65" s="13" customFormat="1">
      <c r="B114" s="149"/>
      <c r="D114" s="140" t="s">
        <v>126</v>
      </c>
      <c r="E114" s="150" t="s">
        <v>3</v>
      </c>
      <c r="F114" s="151" t="s">
        <v>162</v>
      </c>
      <c r="H114" s="152">
        <v>40</v>
      </c>
      <c r="L114" s="149"/>
      <c r="M114" s="153"/>
      <c r="N114" s="154"/>
      <c r="O114" s="154"/>
      <c r="P114" s="154"/>
      <c r="Q114" s="154"/>
      <c r="R114" s="154"/>
      <c r="S114" s="154"/>
      <c r="T114" s="155"/>
      <c r="AT114" s="150" t="s">
        <v>126</v>
      </c>
      <c r="AU114" s="150" t="s">
        <v>79</v>
      </c>
      <c r="AV114" s="13" t="s">
        <v>79</v>
      </c>
      <c r="AW114" s="13" t="s">
        <v>31</v>
      </c>
      <c r="AX114" s="13" t="s">
        <v>77</v>
      </c>
      <c r="AY114" s="150" t="s">
        <v>115</v>
      </c>
    </row>
    <row r="115" spans="2:65" s="13" customFormat="1">
      <c r="B115" s="149"/>
      <c r="D115" s="140" t="s">
        <v>126</v>
      </c>
      <c r="F115" s="151" t="s">
        <v>163</v>
      </c>
      <c r="H115" s="152">
        <v>46</v>
      </c>
      <c r="L115" s="149"/>
      <c r="M115" s="153"/>
      <c r="N115" s="154"/>
      <c r="O115" s="154"/>
      <c r="P115" s="154"/>
      <c r="Q115" s="154"/>
      <c r="R115" s="154"/>
      <c r="S115" s="154"/>
      <c r="T115" s="155"/>
      <c r="AT115" s="150" t="s">
        <v>126</v>
      </c>
      <c r="AU115" s="150" t="s">
        <v>79</v>
      </c>
      <c r="AV115" s="13" t="s">
        <v>79</v>
      </c>
      <c r="AW115" s="13" t="s">
        <v>4</v>
      </c>
      <c r="AX115" s="13" t="s">
        <v>77</v>
      </c>
      <c r="AY115" s="150" t="s">
        <v>115</v>
      </c>
    </row>
    <row r="116" spans="2:65" s="1" customFormat="1" ht="16.5" customHeight="1">
      <c r="B116" s="127"/>
      <c r="C116" s="128" t="s">
        <v>164</v>
      </c>
      <c r="D116" s="128" t="s">
        <v>117</v>
      </c>
      <c r="E116" s="129" t="s">
        <v>165</v>
      </c>
      <c r="F116" s="130" t="s">
        <v>166</v>
      </c>
      <c r="G116" s="131" t="s">
        <v>167</v>
      </c>
      <c r="H116" s="132">
        <v>1766</v>
      </c>
      <c r="I116" s="133"/>
      <c r="J116" s="133">
        <f>ROUND(I116*H116,2)</f>
        <v>0</v>
      </c>
      <c r="K116" s="130" t="s">
        <v>121</v>
      </c>
      <c r="L116" s="30"/>
      <c r="M116" s="134" t="s">
        <v>3</v>
      </c>
      <c r="N116" s="135" t="s">
        <v>40</v>
      </c>
      <c r="O116" s="136">
        <v>0.13</v>
      </c>
      <c r="P116" s="136">
        <f>O116*H116</f>
        <v>229.58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122</v>
      </c>
      <c r="AT116" s="138" t="s">
        <v>117</v>
      </c>
      <c r="AU116" s="138" t="s">
        <v>79</v>
      </c>
      <c r="AY116" s="18" t="s">
        <v>115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8" t="s">
        <v>77</v>
      </c>
      <c r="BK116" s="139">
        <f>ROUND(I116*H116,2)</f>
        <v>0</v>
      </c>
      <c r="BL116" s="18" t="s">
        <v>122</v>
      </c>
      <c r="BM116" s="138" t="s">
        <v>168</v>
      </c>
    </row>
    <row r="117" spans="2:65" s="1" customFormat="1">
      <c r="B117" s="30"/>
      <c r="D117" s="140" t="s">
        <v>124</v>
      </c>
      <c r="F117" s="141" t="s">
        <v>169</v>
      </c>
      <c r="L117" s="30"/>
      <c r="M117" s="142"/>
      <c r="N117" s="50"/>
      <c r="O117" s="50"/>
      <c r="P117" s="50"/>
      <c r="Q117" s="50"/>
      <c r="R117" s="50"/>
      <c r="S117" s="50"/>
      <c r="T117" s="51"/>
      <c r="AT117" s="18" t="s">
        <v>124</v>
      </c>
      <c r="AU117" s="18" t="s">
        <v>79</v>
      </c>
    </row>
    <row r="118" spans="2:65" s="12" customFormat="1">
      <c r="B118" s="143"/>
      <c r="D118" s="140" t="s">
        <v>126</v>
      </c>
      <c r="E118" s="144" t="s">
        <v>3</v>
      </c>
      <c r="F118" s="145" t="s">
        <v>127</v>
      </c>
      <c r="H118" s="144" t="s">
        <v>3</v>
      </c>
      <c r="L118" s="143"/>
      <c r="M118" s="146"/>
      <c r="N118" s="147"/>
      <c r="O118" s="147"/>
      <c r="P118" s="147"/>
      <c r="Q118" s="147"/>
      <c r="R118" s="147"/>
      <c r="S118" s="147"/>
      <c r="T118" s="148"/>
      <c r="AT118" s="144" t="s">
        <v>126</v>
      </c>
      <c r="AU118" s="144" t="s">
        <v>79</v>
      </c>
      <c r="AV118" s="12" t="s">
        <v>77</v>
      </c>
      <c r="AW118" s="12" t="s">
        <v>31</v>
      </c>
      <c r="AX118" s="12" t="s">
        <v>69</v>
      </c>
      <c r="AY118" s="144" t="s">
        <v>115</v>
      </c>
    </row>
    <row r="119" spans="2:65" s="13" customFormat="1">
      <c r="B119" s="149"/>
      <c r="D119" s="140" t="s">
        <v>126</v>
      </c>
      <c r="E119" s="150" t="s">
        <v>3</v>
      </c>
      <c r="F119" s="151" t="s">
        <v>170</v>
      </c>
      <c r="H119" s="152">
        <v>357</v>
      </c>
      <c r="L119" s="149"/>
      <c r="M119" s="153"/>
      <c r="N119" s="154"/>
      <c r="O119" s="154"/>
      <c r="P119" s="154"/>
      <c r="Q119" s="154"/>
      <c r="R119" s="154"/>
      <c r="S119" s="154"/>
      <c r="T119" s="155"/>
      <c r="AT119" s="150" t="s">
        <v>126</v>
      </c>
      <c r="AU119" s="150" t="s">
        <v>79</v>
      </c>
      <c r="AV119" s="13" t="s">
        <v>79</v>
      </c>
      <c r="AW119" s="13" t="s">
        <v>31</v>
      </c>
      <c r="AX119" s="13" t="s">
        <v>69</v>
      </c>
      <c r="AY119" s="150" t="s">
        <v>115</v>
      </c>
    </row>
    <row r="120" spans="2:65" s="13" customFormat="1">
      <c r="B120" s="149"/>
      <c r="D120" s="140" t="s">
        <v>126</v>
      </c>
      <c r="E120" s="150" t="s">
        <v>3</v>
      </c>
      <c r="F120" s="151" t="s">
        <v>171</v>
      </c>
      <c r="H120" s="152">
        <v>573</v>
      </c>
      <c r="L120" s="149"/>
      <c r="M120" s="153"/>
      <c r="N120" s="154"/>
      <c r="O120" s="154"/>
      <c r="P120" s="154"/>
      <c r="Q120" s="154"/>
      <c r="R120" s="154"/>
      <c r="S120" s="154"/>
      <c r="T120" s="155"/>
      <c r="AT120" s="150" t="s">
        <v>126</v>
      </c>
      <c r="AU120" s="150" t="s">
        <v>79</v>
      </c>
      <c r="AV120" s="13" t="s">
        <v>79</v>
      </c>
      <c r="AW120" s="13" t="s">
        <v>31</v>
      </c>
      <c r="AX120" s="13" t="s">
        <v>69</v>
      </c>
      <c r="AY120" s="150" t="s">
        <v>115</v>
      </c>
    </row>
    <row r="121" spans="2:65" s="13" customFormat="1">
      <c r="B121" s="149"/>
      <c r="D121" s="140" t="s">
        <v>126</v>
      </c>
      <c r="E121" s="150" t="s">
        <v>3</v>
      </c>
      <c r="F121" s="151" t="s">
        <v>172</v>
      </c>
      <c r="H121" s="152">
        <v>836</v>
      </c>
      <c r="L121" s="149"/>
      <c r="M121" s="153"/>
      <c r="N121" s="154"/>
      <c r="O121" s="154"/>
      <c r="P121" s="154"/>
      <c r="Q121" s="154"/>
      <c r="R121" s="154"/>
      <c r="S121" s="154"/>
      <c r="T121" s="155"/>
      <c r="AT121" s="150" t="s">
        <v>126</v>
      </c>
      <c r="AU121" s="150" t="s">
        <v>79</v>
      </c>
      <c r="AV121" s="13" t="s">
        <v>79</v>
      </c>
      <c r="AW121" s="13" t="s">
        <v>31</v>
      </c>
      <c r="AX121" s="13" t="s">
        <v>69</v>
      </c>
      <c r="AY121" s="150" t="s">
        <v>115</v>
      </c>
    </row>
    <row r="122" spans="2:65" s="15" customFormat="1">
      <c r="B122" s="163"/>
      <c r="D122" s="140" t="s">
        <v>126</v>
      </c>
      <c r="E122" s="164" t="s">
        <v>3</v>
      </c>
      <c r="F122" s="165" t="s">
        <v>149</v>
      </c>
      <c r="H122" s="166">
        <v>1766</v>
      </c>
      <c r="L122" s="163"/>
      <c r="M122" s="167"/>
      <c r="N122" s="168"/>
      <c r="O122" s="168"/>
      <c r="P122" s="168"/>
      <c r="Q122" s="168"/>
      <c r="R122" s="168"/>
      <c r="S122" s="168"/>
      <c r="T122" s="169"/>
      <c r="AT122" s="164" t="s">
        <v>126</v>
      </c>
      <c r="AU122" s="164" t="s">
        <v>79</v>
      </c>
      <c r="AV122" s="15" t="s">
        <v>122</v>
      </c>
      <c r="AW122" s="15" t="s">
        <v>31</v>
      </c>
      <c r="AX122" s="15" t="s">
        <v>77</v>
      </c>
      <c r="AY122" s="164" t="s">
        <v>115</v>
      </c>
    </row>
    <row r="123" spans="2:65" s="1" customFormat="1" ht="16.5" customHeight="1">
      <c r="B123" s="127"/>
      <c r="C123" s="170" t="s">
        <v>155</v>
      </c>
      <c r="D123" s="170" t="s">
        <v>151</v>
      </c>
      <c r="E123" s="171" t="s">
        <v>173</v>
      </c>
      <c r="F123" s="172" t="s">
        <v>174</v>
      </c>
      <c r="G123" s="173" t="s">
        <v>167</v>
      </c>
      <c r="H123" s="174">
        <v>2030.9</v>
      </c>
      <c r="I123" s="175"/>
      <c r="J123" s="175">
        <f>ROUND(I123*H123,2)</f>
        <v>0</v>
      </c>
      <c r="K123" s="172" t="s">
        <v>3</v>
      </c>
      <c r="L123" s="176"/>
      <c r="M123" s="177" t="s">
        <v>3</v>
      </c>
      <c r="N123" s="178" t="s">
        <v>40</v>
      </c>
      <c r="O123" s="136">
        <v>0</v>
      </c>
      <c r="P123" s="136">
        <f>O123*H123</f>
        <v>0</v>
      </c>
      <c r="Q123" s="136">
        <v>1.9000000000000001E-4</v>
      </c>
      <c r="R123" s="136">
        <f>Q123*H123</f>
        <v>0.38587100000000002</v>
      </c>
      <c r="S123" s="136">
        <v>0</v>
      </c>
      <c r="T123" s="137">
        <f>S123*H123</f>
        <v>0</v>
      </c>
      <c r="AR123" s="138" t="s">
        <v>155</v>
      </c>
      <c r="AT123" s="138" t="s">
        <v>151</v>
      </c>
      <c r="AU123" s="138" t="s">
        <v>79</v>
      </c>
      <c r="AY123" s="18" t="s">
        <v>115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8" t="s">
        <v>77</v>
      </c>
      <c r="BK123" s="139">
        <f>ROUND(I123*H123,2)</f>
        <v>0</v>
      </c>
      <c r="BL123" s="18" t="s">
        <v>122</v>
      </c>
      <c r="BM123" s="138" t="s">
        <v>175</v>
      </c>
    </row>
    <row r="124" spans="2:65" s="1" customFormat="1">
      <c r="B124" s="30"/>
      <c r="D124" s="140" t="s">
        <v>124</v>
      </c>
      <c r="F124" s="141" t="s">
        <v>176</v>
      </c>
      <c r="L124" s="30"/>
      <c r="M124" s="142"/>
      <c r="N124" s="50"/>
      <c r="O124" s="50"/>
      <c r="P124" s="50"/>
      <c r="Q124" s="50"/>
      <c r="R124" s="50"/>
      <c r="S124" s="50"/>
      <c r="T124" s="51"/>
      <c r="AT124" s="18" t="s">
        <v>124</v>
      </c>
      <c r="AU124" s="18" t="s">
        <v>79</v>
      </c>
    </row>
    <row r="125" spans="2:65" s="13" customFormat="1">
      <c r="B125" s="149"/>
      <c r="D125" s="140" t="s">
        <v>126</v>
      </c>
      <c r="E125" s="150" t="s">
        <v>3</v>
      </c>
      <c r="F125" s="151" t="s">
        <v>177</v>
      </c>
      <c r="H125" s="152">
        <v>2030.9</v>
      </c>
      <c r="L125" s="149"/>
      <c r="M125" s="153"/>
      <c r="N125" s="154"/>
      <c r="O125" s="154"/>
      <c r="P125" s="154"/>
      <c r="Q125" s="154"/>
      <c r="R125" s="154"/>
      <c r="S125" s="154"/>
      <c r="T125" s="155"/>
      <c r="AT125" s="150" t="s">
        <v>126</v>
      </c>
      <c r="AU125" s="150" t="s">
        <v>79</v>
      </c>
      <c r="AV125" s="13" t="s">
        <v>79</v>
      </c>
      <c r="AW125" s="13" t="s">
        <v>31</v>
      </c>
      <c r="AX125" s="13" t="s">
        <v>77</v>
      </c>
      <c r="AY125" s="150" t="s">
        <v>115</v>
      </c>
    </row>
    <row r="126" spans="2:65" s="1" customFormat="1" ht="16.5" customHeight="1">
      <c r="B126" s="127"/>
      <c r="C126" s="128" t="s">
        <v>178</v>
      </c>
      <c r="D126" s="128" t="s">
        <v>117</v>
      </c>
      <c r="E126" s="129" t="s">
        <v>179</v>
      </c>
      <c r="F126" s="130" t="s">
        <v>180</v>
      </c>
      <c r="G126" s="131" t="s">
        <v>167</v>
      </c>
      <c r="H126" s="132">
        <v>25</v>
      </c>
      <c r="I126" s="133"/>
      <c r="J126" s="133">
        <f>ROUND(I126*H126,2)</f>
        <v>0</v>
      </c>
      <c r="K126" s="130" t="s">
        <v>121</v>
      </c>
      <c r="L126" s="30"/>
      <c r="M126" s="134" t="s">
        <v>3</v>
      </c>
      <c r="N126" s="135" t="s">
        <v>40</v>
      </c>
      <c r="O126" s="136">
        <v>5.8000000000000003E-2</v>
      </c>
      <c r="P126" s="136">
        <f>O126*H126</f>
        <v>1.4500000000000002</v>
      </c>
      <c r="Q126" s="136">
        <v>1E-4</v>
      </c>
      <c r="R126" s="136">
        <f>Q126*H126</f>
        <v>2.5000000000000001E-3</v>
      </c>
      <c r="S126" s="136">
        <v>0</v>
      </c>
      <c r="T126" s="137">
        <f>S126*H126</f>
        <v>0</v>
      </c>
      <c r="AR126" s="138" t="s">
        <v>122</v>
      </c>
      <c r="AT126" s="138" t="s">
        <v>117</v>
      </c>
      <c r="AU126" s="138" t="s">
        <v>79</v>
      </c>
      <c r="AY126" s="18" t="s">
        <v>115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8" t="s">
        <v>77</v>
      </c>
      <c r="BK126" s="139">
        <f>ROUND(I126*H126,2)</f>
        <v>0</v>
      </c>
      <c r="BL126" s="18" t="s">
        <v>122</v>
      </c>
      <c r="BM126" s="138" t="s">
        <v>181</v>
      </c>
    </row>
    <row r="127" spans="2:65" s="1" customFormat="1" ht="18">
      <c r="B127" s="30"/>
      <c r="D127" s="140" t="s">
        <v>124</v>
      </c>
      <c r="F127" s="141" t="s">
        <v>182</v>
      </c>
      <c r="L127" s="30"/>
      <c r="M127" s="142"/>
      <c r="N127" s="50"/>
      <c r="O127" s="50"/>
      <c r="P127" s="50"/>
      <c r="Q127" s="50"/>
      <c r="R127" s="50"/>
      <c r="S127" s="50"/>
      <c r="T127" s="51"/>
      <c r="AT127" s="18" t="s">
        <v>124</v>
      </c>
      <c r="AU127" s="18" t="s">
        <v>79</v>
      </c>
    </row>
    <row r="128" spans="2:65" s="13" customFormat="1">
      <c r="B128" s="149"/>
      <c r="D128" s="140" t="s">
        <v>126</v>
      </c>
      <c r="E128" s="150" t="s">
        <v>3</v>
      </c>
      <c r="F128" s="151" t="s">
        <v>183</v>
      </c>
      <c r="H128" s="152">
        <v>25</v>
      </c>
      <c r="L128" s="149"/>
      <c r="M128" s="153"/>
      <c r="N128" s="154"/>
      <c r="O128" s="154"/>
      <c r="P128" s="154"/>
      <c r="Q128" s="154"/>
      <c r="R128" s="154"/>
      <c r="S128" s="154"/>
      <c r="T128" s="155"/>
      <c r="AT128" s="150" t="s">
        <v>126</v>
      </c>
      <c r="AU128" s="150" t="s">
        <v>79</v>
      </c>
      <c r="AV128" s="13" t="s">
        <v>79</v>
      </c>
      <c r="AW128" s="13" t="s">
        <v>31</v>
      </c>
      <c r="AX128" s="13" t="s">
        <v>77</v>
      </c>
      <c r="AY128" s="150" t="s">
        <v>115</v>
      </c>
    </row>
    <row r="129" spans="2:65" s="1" customFormat="1" ht="16.5" customHeight="1">
      <c r="B129" s="127"/>
      <c r="C129" s="170" t="s">
        <v>184</v>
      </c>
      <c r="D129" s="170" t="s">
        <v>151</v>
      </c>
      <c r="E129" s="171" t="s">
        <v>185</v>
      </c>
      <c r="F129" s="172" t="s">
        <v>186</v>
      </c>
      <c r="G129" s="173" t="s">
        <v>167</v>
      </c>
      <c r="H129" s="174">
        <v>28.75</v>
      </c>
      <c r="I129" s="175"/>
      <c r="J129" s="175">
        <f>ROUND(I129*H129,2)</f>
        <v>0</v>
      </c>
      <c r="K129" s="172" t="s">
        <v>3</v>
      </c>
      <c r="L129" s="176"/>
      <c r="M129" s="177" t="s">
        <v>3</v>
      </c>
      <c r="N129" s="178" t="s">
        <v>40</v>
      </c>
      <c r="O129" s="136">
        <v>0</v>
      </c>
      <c r="P129" s="136">
        <f>O129*H129</f>
        <v>0</v>
      </c>
      <c r="Q129" s="136">
        <v>2.9999999999999997E-4</v>
      </c>
      <c r="R129" s="136">
        <f>Q129*H129</f>
        <v>8.624999999999999E-3</v>
      </c>
      <c r="S129" s="136">
        <v>0</v>
      </c>
      <c r="T129" s="137">
        <f>S129*H129</f>
        <v>0</v>
      </c>
      <c r="AR129" s="138" t="s">
        <v>155</v>
      </c>
      <c r="AT129" s="138" t="s">
        <v>151</v>
      </c>
      <c r="AU129" s="138" t="s">
        <v>79</v>
      </c>
      <c r="AY129" s="18" t="s">
        <v>115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8" t="s">
        <v>77</v>
      </c>
      <c r="BK129" s="139">
        <f>ROUND(I129*H129,2)</f>
        <v>0</v>
      </c>
      <c r="BL129" s="18" t="s">
        <v>122</v>
      </c>
      <c r="BM129" s="138" t="s">
        <v>187</v>
      </c>
    </row>
    <row r="130" spans="2:65" s="1" customFormat="1">
      <c r="B130" s="30"/>
      <c r="D130" s="140" t="s">
        <v>124</v>
      </c>
      <c r="F130" s="141" t="s">
        <v>188</v>
      </c>
      <c r="L130" s="30"/>
      <c r="M130" s="142"/>
      <c r="N130" s="50"/>
      <c r="O130" s="50"/>
      <c r="P130" s="50"/>
      <c r="Q130" s="50"/>
      <c r="R130" s="50"/>
      <c r="S130" s="50"/>
      <c r="T130" s="51"/>
      <c r="AT130" s="18" t="s">
        <v>124</v>
      </c>
      <c r="AU130" s="18" t="s">
        <v>79</v>
      </c>
    </row>
    <row r="131" spans="2:65" s="13" customFormat="1">
      <c r="B131" s="149"/>
      <c r="D131" s="140" t="s">
        <v>126</v>
      </c>
      <c r="E131" s="150" t="s">
        <v>3</v>
      </c>
      <c r="F131" s="151" t="s">
        <v>189</v>
      </c>
      <c r="H131" s="152">
        <v>28.75</v>
      </c>
      <c r="L131" s="149"/>
      <c r="M131" s="153"/>
      <c r="N131" s="154"/>
      <c r="O131" s="154"/>
      <c r="P131" s="154"/>
      <c r="Q131" s="154"/>
      <c r="R131" s="154"/>
      <c r="S131" s="154"/>
      <c r="T131" s="155"/>
      <c r="AT131" s="150" t="s">
        <v>126</v>
      </c>
      <c r="AU131" s="150" t="s">
        <v>79</v>
      </c>
      <c r="AV131" s="13" t="s">
        <v>79</v>
      </c>
      <c r="AW131" s="13" t="s">
        <v>31</v>
      </c>
      <c r="AX131" s="13" t="s">
        <v>77</v>
      </c>
      <c r="AY131" s="150" t="s">
        <v>115</v>
      </c>
    </row>
    <row r="132" spans="2:65" s="11" customFormat="1" ht="22.75" customHeight="1">
      <c r="B132" s="115"/>
      <c r="D132" s="116" t="s">
        <v>68</v>
      </c>
      <c r="E132" s="125" t="s">
        <v>134</v>
      </c>
      <c r="F132" s="125" t="s">
        <v>190</v>
      </c>
      <c r="J132" s="126">
        <f>BK132</f>
        <v>0</v>
      </c>
      <c r="L132" s="115"/>
      <c r="M132" s="119"/>
      <c r="N132" s="120"/>
      <c r="O132" s="120"/>
      <c r="P132" s="121">
        <f>SUM(P133:P139)</f>
        <v>10.20051</v>
      </c>
      <c r="Q132" s="120"/>
      <c r="R132" s="121">
        <f>SUM(R133:R139)</f>
        <v>4.9847624999999995</v>
      </c>
      <c r="S132" s="120"/>
      <c r="T132" s="122">
        <f>SUM(T133:T139)</f>
        <v>0</v>
      </c>
      <c r="AR132" s="116" t="s">
        <v>77</v>
      </c>
      <c r="AT132" s="123" t="s">
        <v>68</v>
      </c>
      <c r="AU132" s="123" t="s">
        <v>77</v>
      </c>
      <c r="AY132" s="116" t="s">
        <v>115</v>
      </c>
      <c r="BK132" s="124">
        <f>SUM(BK133:BK139)</f>
        <v>0</v>
      </c>
    </row>
    <row r="133" spans="2:65" s="1" customFormat="1" ht="16.5" customHeight="1">
      <c r="B133" s="127"/>
      <c r="C133" s="128" t="s">
        <v>191</v>
      </c>
      <c r="D133" s="128" t="s">
        <v>117</v>
      </c>
      <c r="E133" s="129" t="s">
        <v>192</v>
      </c>
      <c r="F133" s="130" t="s">
        <v>193</v>
      </c>
      <c r="G133" s="131" t="s">
        <v>120</v>
      </c>
      <c r="H133" s="132">
        <v>2.6549999999999998</v>
      </c>
      <c r="I133" s="133"/>
      <c r="J133" s="133">
        <f>ROUND(I133*H133,2)</f>
        <v>0</v>
      </c>
      <c r="K133" s="130" t="s">
        <v>3</v>
      </c>
      <c r="L133" s="30"/>
      <c r="M133" s="134" t="s">
        <v>3</v>
      </c>
      <c r="N133" s="135" t="s">
        <v>40</v>
      </c>
      <c r="O133" s="136">
        <v>3.8420000000000001</v>
      </c>
      <c r="P133" s="136">
        <f>O133*H133</f>
        <v>10.20051</v>
      </c>
      <c r="Q133" s="136">
        <v>1.8774999999999999</v>
      </c>
      <c r="R133" s="136">
        <f>Q133*H133</f>
        <v>4.9847624999999995</v>
      </c>
      <c r="S133" s="136">
        <v>0</v>
      </c>
      <c r="T133" s="137">
        <f>S133*H133</f>
        <v>0</v>
      </c>
      <c r="AR133" s="138" t="s">
        <v>122</v>
      </c>
      <c r="AT133" s="138" t="s">
        <v>117</v>
      </c>
      <c r="AU133" s="138" t="s">
        <v>79</v>
      </c>
      <c r="AY133" s="18" t="s">
        <v>115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8" t="s">
        <v>77</v>
      </c>
      <c r="BK133" s="139">
        <f>ROUND(I133*H133,2)</f>
        <v>0</v>
      </c>
      <c r="BL133" s="18" t="s">
        <v>122</v>
      </c>
      <c r="BM133" s="138" t="s">
        <v>194</v>
      </c>
    </row>
    <row r="134" spans="2:65" s="1" customFormat="1">
      <c r="B134" s="30"/>
      <c r="D134" s="140" t="s">
        <v>124</v>
      </c>
      <c r="F134" s="141" t="s">
        <v>195</v>
      </c>
      <c r="L134" s="30"/>
      <c r="M134" s="142"/>
      <c r="N134" s="50"/>
      <c r="O134" s="50"/>
      <c r="P134" s="50"/>
      <c r="Q134" s="50"/>
      <c r="R134" s="50"/>
      <c r="S134" s="50"/>
      <c r="T134" s="51"/>
      <c r="AT134" s="18" t="s">
        <v>124</v>
      </c>
      <c r="AU134" s="18" t="s">
        <v>79</v>
      </c>
    </row>
    <row r="135" spans="2:65" s="12" customFormat="1">
      <c r="B135" s="143"/>
      <c r="D135" s="140" t="s">
        <v>126</v>
      </c>
      <c r="E135" s="144" t="s">
        <v>3</v>
      </c>
      <c r="F135" s="145" t="s">
        <v>196</v>
      </c>
      <c r="H135" s="144" t="s">
        <v>3</v>
      </c>
      <c r="L135" s="143"/>
      <c r="M135" s="146"/>
      <c r="N135" s="147"/>
      <c r="O135" s="147"/>
      <c r="P135" s="147"/>
      <c r="Q135" s="147"/>
      <c r="R135" s="147"/>
      <c r="S135" s="147"/>
      <c r="T135" s="148"/>
      <c r="AT135" s="144" t="s">
        <v>126</v>
      </c>
      <c r="AU135" s="144" t="s">
        <v>79</v>
      </c>
      <c r="AV135" s="12" t="s">
        <v>77</v>
      </c>
      <c r="AW135" s="12" t="s">
        <v>31</v>
      </c>
      <c r="AX135" s="12" t="s">
        <v>69</v>
      </c>
      <c r="AY135" s="144" t="s">
        <v>115</v>
      </c>
    </row>
    <row r="136" spans="2:65" s="13" customFormat="1">
      <c r="B136" s="149"/>
      <c r="D136" s="140" t="s">
        <v>126</v>
      </c>
      <c r="E136" s="150" t="s">
        <v>3</v>
      </c>
      <c r="F136" s="151" t="s">
        <v>197</v>
      </c>
      <c r="H136" s="152">
        <v>1.01</v>
      </c>
      <c r="L136" s="149"/>
      <c r="M136" s="153"/>
      <c r="N136" s="154"/>
      <c r="O136" s="154"/>
      <c r="P136" s="154"/>
      <c r="Q136" s="154"/>
      <c r="R136" s="154"/>
      <c r="S136" s="154"/>
      <c r="T136" s="155"/>
      <c r="AT136" s="150" t="s">
        <v>126</v>
      </c>
      <c r="AU136" s="150" t="s">
        <v>79</v>
      </c>
      <c r="AV136" s="13" t="s">
        <v>79</v>
      </c>
      <c r="AW136" s="13" t="s">
        <v>31</v>
      </c>
      <c r="AX136" s="13" t="s">
        <v>69</v>
      </c>
      <c r="AY136" s="150" t="s">
        <v>115</v>
      </c>
    </row>
    <row r="137" spans="2:65" s="13" customFormat="1">
      <c r="B137" s="149"/>
      <c r="D137" s="140" t="s">
        <v>126</v>
      </c>
      <c r="E137" s="150" t="s">
        <v>3</v>
      </c>
      <c r="F137" s="151" t="s">
        <v>198</v>
      </c>
      <c r="H137" s="152">
        <v>1.05</v>
      </c>
      <c r="L137" s="149"/>
      <c r="M137" s="153"/>
      <c r="N137" s="154"/>
      <c r="O137" s="154"/>
      <c r="P137" s="154"/>
      <c r="Q137" s="154"/>
      <c r="R137" s="154"/>
      <c r="S137" s="154"/>
      <c r="T137" s="155"/>
      <c r="AT137" s="150" t="s">
        <v>126</v>
      </c>
      <c r="AU137" s="150" t="s">
        <v>79</v>
      </c>
      <c r="AV137" s="13" t="s">
        <v>79</v>
      </c>
      <c r="AW137" s="13" t="s">
        <v>31</v>
      </c>
      <c r="AX137" s="13" t="s">
        <v>69</v>
      </c>
      <c r="AY137" s="150" t="s">
        <v>115</v>
      </c>
    </row>
    <row r="138" spans="2:65" s="13" customFormat="1">
      <c r="B138" s="149"/>
      <c r="D138" s="140" t="s">
        <v>126</v>
      </c>
      <c r="E138" s="150" t="s">
        <v>3</v>
      </c>
      <c r="F138" s="151" t="s">
        <v>199</v>
      </c>
      <c r="H138" s="152">
        <v>0.59499999999999997</v>
      </c>
      <c r="L138" s="149"/>
      <c r="M138" s="153"/>
      <c r="N138" s="154"/>
      <c r="O138" s="154"/>
      <c r="P138" s="154"/>
      <c r="Q138" s="154"/>
      <c r="R138" s="154"/>
      <c r="S138" s="154"/>
      <c r="T138" s="155"/>
      <c r="AT138" s="150" t="s">
        <v>126</v>
      </c>
      <c r="AU138" s="150" t="s">
        <v>79</v>
      </c>
      <c r="AV138" s="13" t="s">
        <v>79</v>
      </c>
      <c r="AW138" s="13" t="s">
        <v>31</v>
      </c>
      <c r="AX138" s="13" t="s">
        <v>69</v>
      </c>
      <c r="AY138" s="150" t="s">
        <v>115</v>
      </c>
    </row>
    <row r="139" spans="2:65" s="15" customFormat="1">
      <c r="B139" s="163"/>
      <c r="D139" s="140" t="s">
        <v>126</v>
      </c>
      <c r="E139" s="164" t="s">
        <v>3</v>
      </c>
      <c r="F139" s="165" t="s">
        <v>149</v>
      </c>
      <c r="H139" s="166">
        <v>2.6549999999999998</v>
      </c>
      <c r="L139" s="163"/>
      <c r="M139" s="167"/>
      <c r="N139" s="168"/>
      <c r="O139" s="168"/>
      <c r="P139" s="168"/>
      <c r="Q139" s="168"/>
      <c r="R139" s="168"/>
      <c r="S139" s="168"/>
      <c r="T139" s="169"/>
      <c r="AT139" s="164" t="s">
        <v>126</v>
      </c>
      <c r="AU139" s="164" t="s">
        <v>79</v>
      </c>
      <c r="AV139" s="15" t="s">
        <v>122</v>
      </c>
      <c r="AW139" s="15" t="s">
        <v>31</v>
      </c>
      <c r="AX139" s="15" t="s">
        <v>77</v>
      </c>
      <c r="AY139" s="164" t="s">
        <v>115</v>
      </c>
    </row>
    <row r="140" spans="2:65" s="11" customFormat="1" ht="22.75" customHeight="1">
      <c r="B140" s="115"/>
      <c r="D140" s="116" t="s">
        <v>68</v>
      </c>
      <c r="E140" s="125" t="s">
        <v>178</v>
      </c>
      <c r="F140" s="125" t="s">
        <v>200</v>
      </c>
      <c r="J140" s="126">
        <f>BK140</f>
        <v>0</v>
      </c>
      <c r="L140" s="115"/>
      <c r="M140" s="119"/>
      <c r="N140" s="120"/>
      <c r="O140" s="120"/>
      <c r="P140" s="121">
        <f>SUM(P141:P211)</f>
        <v>2305.6181040000006</v>
      </c>
      <c r="Q140" s="120"/>
      <c r="R140" s="121">
        <f>SUM(R141:R211)</f>
        <v>0</v>
      </c>
      <c r="S140" s="120"/>
      <c r="T140" s="122">
        <f>SUM(T141:T211)</f>
        <v>2763.3620000000001</v>
      </c>
      <c r="AR140" s="116" t="s">
        <v>77</v>
      </c>
      <c r="AT140" s="123" t="s">
        <v>68</v>
      </c>
      <c r="AU140" s="123" t="s">
        <v>77</v>
      </c>
      <c r="AY140" s="116" t="s">
        <v>115</v>
      </c>
      <c r="BK140" s="124">
        <f>SUM(BK141:BK211)</f>
        <v>0</v>
      </c>
    </row>
    <row r="141" spans="2:65" s="1" customFormat="1" ht="24" customHeight="1">
      <c r="B141" s="127"/>
      <c r="C141" s="128" t="s">
        <v>201</v>
      </c>
      <c r="D141" s="128" t="s">
        <v>117</v>
      </c>
      <c r="E141" s="129" t="s">
        <v>202</v>
      </c>
      <c r="F141" s="130" t="s">
        <v>203</v>
      </c>
      <c r="G141" s="131" t="s">
        <v>204</v>
      </c>
      <c r="H141" s="132">
        <v>1</v>
      </c>
      <c r="I141" s="133"/>
      <c r="J141" s="133">
        <f>ROUND(I141*H141,2)</f>
        <v>0</v>
      </c>
      <c r="K141" s="130" t="s">
        <v>3</v>
      </c>
      <c r="L141" s="30"/>
      <c r="M141" s="134" t="s">
        <v>3</v>
      </c>
      <c r="N141" s="135" t="s">
        <v>40</v>
      </c>
      <c r="O141" s="136">
        <v>0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122</v>
      </c>
      <c r="AT141" s="138" t="s">
        <v>117</v>
      </c>
      <c r="AU141" s="138" t="s">
        <v>79</v>
      </c>
      <c r="AY141" s="18" t="s">
        <v>115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8" t="s">
        <v>77</v>
      </c>
      <c r="BK141" s="139">
        <f>ROUND(I141*H141,2)</f>
        <v>0</v>
      </c>
      <c r="BL141" s="18" t="s">
        <v>122</v>
      </c>
      <c r="BM141" s="138" t="s">
        <v>205</v>
      </c>
    </row>
    <row r="142" spans="2:65" s="1" customFormat="1" ht="16.5" customHeight="1">
      <c r="B142" s="127"/>
      <c r="C142" s="128" t="s">
        <v>206</v>
      </c>
      <c r="D142" s="128" t="s">
        <v>117</v>
      </c>
      <c r="E142" s="129" t="s">
        <v>207</v>
      </c>
      <c r="F142" s="130" t="s">
        <v>208</v>
      </c>
      <c r="G142" s="131" t="s">
        <v>204</v>
      </c>
      <c r="H142" s="132">
        <v>1</v>
      </c>
      <c r="I142" s="133"/>
      <c r="J142" s="133">
        <f>ROUND(I142*H142,2)</f>
        <v>0</v>
      </c>
      <c r="K142" s="130" t="s">
        <v>3</v>
      </c>
      <c r="L142" s="30"/>
      <c r="M142" s="134" t="s">
        <v>3</v>
      </c>
      <c r="N142" s="135" t="s">
        <v>40</v>
      </c>
      <c r="O142" s="136">
        <v>0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122</v>
      </c>
      <c r="AT142" s="138" t="s">
        <v>117</v>
      </c>
      <c r="AU142" s="138" t="s">
        <v>79</v>
      </c>
      <c r="AY142" s="18" t="s">
        <v>115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8" t="s">
        <v>77</v>
      </c>
      <c r="BK142" s="139">
        <f>ROUND(I142*H142,2)</f>
        <v>0</v>
      </c>
      <c r="BL142" s="18" t="s">
        <v>122</v>
      </c>
      <c r="BM142" s="138" t="s">
        <v>209</v>
      </c>
    </row>
    <row r="143" spans="2:65" s="1" customFormat="1" ht="16.5" customHeight="1">
      <c r="B143" s="127"/>
      <c r="C143" s="128" t="s">
        <v>210</v>
      </c>
      <c r="D143" s="128" t="s">
        <v>117</v>
      </c>
      <c r="E143" s="129" t="s">
        <v>211</v>
      </c>
      <c r="F143" s="130" t="s">
        <v>212</v>
      </c>
      <c r="G143" s="131" t="s">
        <v>167</v>
      </c>
      <c r="H143" s="132">
        <v>422</v>
      </c>
      <c r="I143" s="133"/>
      <c r="J143" s="133">
        <f>ROUND(I143*H143,2)</f>
        <v>0</v>
      </c>
      <c r="K143" s="130" t="s">
        <v>121</v>
      </c>
      <c r="L143" s="30"/>
      <c r="M143" s="134" t="s">
        <v>3</v>
      </c>
      <c r="N143" s="135" t="s">
        <v>40</v>
      </c>
      <c r="O143" s="136">
        <v>0.19400000000000001</v>
      </c>
      <c r="P143" s="136">
        <f>O143*H143</f>
        <v>81.868000000000009</v>
      </c>
      <c r="Q143" s="136">
        <v>0</v>
      </c>
      <c r="R143" s="136">
        <f>Q143*H143</f>
        <v>0</v>
      </c>
      <c r="S143" s="136">
        <v>0.32500000000000001</v>
      </c>
      <c r="T143" s="137">
        <f>S143*H143</f>
        <v>137.15</v>
      </c>
      <c r="AR143" s="138" t="s">
        <v>122</v>
      </c>
      <c r="AT143" s="138" t="s">
        <v>117</v>
      </c>
      <c r="AU143" s="138" t="s">
        <v>79</v>
      </c>
      <c r="AY143" s="18" t="s">
        <v>115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8" t="s">
        <v>77</v>
      </c>
      <c r="BK143" s="139">
        <f>ROUND(I143*H143,2)</f>
        <v>0</v>
      </c>
      <c r="BL143" s="18" t="s">
        <v>122</v>
      </c>
      <c r="BM143" s="138" t="s">
        <v>213</v>
      </c>
    </row>
    <row r="144" spans="2:65" s="1" customFormat="1" ht="18">
      <c r="B144" s="30"/>
      <c r="D144" s="140" t="s">
        <v>124</v>
      </c>
      <c r="F144" s="141" t="s">
        <v>214</v>
      </c>
      <c r="L144" s="30"/>
      <c r="M144" s="142"/>
      <c r="N144" s="50"/>
      <c r="O144" s="50"/>
      <c r="P144" s="50"/>
      <c r="Q144" s="50"/>
      <c r="R144" s="50"/>
      <c r="S144" s="50"/>
      <c r="T144" s="51"/>
      <c r="AT144" s="18" t="s">
        <v>124</v>
      </c>
      <c r="AU144" s="18" t="s">
        <v>79</v>
      </c>
    </row>
    <row r="145" spans="2:65" s="13" customFormat="1">
      <c r="B145" s="149"/>
      <c r="D145" s="140" t="s">
        <v>126</v>
      </c>
      <c r="E145" s="150" t="s">
        <v>3</v>
      </c>
      <c r="F145" s="151" t="s">
        <v>215</v>
      </c>
      <c r="H145" s="152">
        <v>422</v>
      </c>
      <c r="L145" s="149"/>
      <c r="M145" s="153"/>
      <c r="N145" s="154"/>
      <c r="O145" s="154"/>
      <c r="P145" s="154"/>
      <c r="Q145" s="154"/>
      <c r="R145" s="154"/>
      <c r="S145" s="154"/>
      <c r="T145" s="155"/>
      <c r="AT145" s="150" t="s">
        <v>126</v>
      </c>
      <c r="AU145" s="150" t="s">
        <v>79</v>
      </c>
      <c r="AV145" s="13" t="s">
        <v>79</v>
      </c>
      <c r="AW145" s="13" t="s">
        <v>31</v>
      </c>
      <c r="AX145" s="13" t="s">
        <v>77</v>
      </c>
      <c r="AY145" s="150" t="s">
        <v>115</v>
      </c>
    </row>
    <row r="146" spans="2:65" s="1" customFormat="1" ht="16.5" customHeight="1">
      <c r="B146" s="127"/>
      <c r="C146" s="128" t="s">
        <v>9</v>
      </c>
      <c r="D146" s="128" t="s">
        <v>117</v>
      </c>
      <c r="E146" s="129" t="s">
        <v>216</v>
      </c>
      <c r="F146" s="130" t="s">
        <v>217</v>
      </c>
      <c r="G146" s="131" t="s">
        <v>120</v>
      </c>
      <c r="H146" s="132">
        <v>134</v>
      </c>
      <c r="I146" s="133"/>
      <c r="J146" s="133">
        <f>ROUND(I146*H146,2)</f>
        <v>0</v>
      </c>
      <c r="K146" s="130" t="s">
        <v>121</v>
      </c>
      <c r="L146" s="30"/>
      <c r="M146" s="134" t="s">
        <v>3</v>
      </c>
      <c r="N146" s="135" t="s">
        <v>40</v>
      </c>
      <c r="O146" s="136">
        <v>2.5230000000000001</v>
      </c>
      <c r="P146" s="136">
        <f>O146*H146</f>
        <v>338.08199999999999</v>
      </c>
      <c r="Q146" s="136">
        <v>0</v>
      </c>
      <c r="R146" s="136">
        <f>Q146*H146</f>
        <v>0</v>
      </c>
      <c r="S146" s="136">
        <v>1.8049999999999999</v>
      </c>
      <c r="T146" s="137">
        <f>S146*H146</f>
        <v>241.87</v>
      </c>
      <c r="AR146" s="138" t="s">
        <v>122</v>
      </c>
      <c r="AT146" s="138" t="s">
        <v>117</v>
      </c>
      <c r="AU146" s="138" t="s">
        <v>79</v>
      </c>
      <c r="AY146" s="18" t="s">
        <v>115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8" t="s">
        <v>77</v>
      </c>
      <c r="BK146" s="139">
        <f>ROUND(I146*H146,2)</f>
        <v>0</v>
      </c>
      <c r="BL146" s="18" t="s">
        <v>122</v>
      </c>
      <c r="BM146" s="138" t="s">
        <v>218</v>
      </c>
    </row>
    <row r="147" spans="2:65" s="1" customFormat="1" ht="18">
      <c r="B147" s="30"/>
      <c r="D147" s="140" t="s">
        <v>124</v>
      </c>
      <c r="F147" s="141" t="s">
        <v>219</v>
      </c>
      <c r="L147" s="30"/>
      <c r="M147" s="142"/>
      <c r="N147" s="50"/>
      <c r="O147" s="50"/>
      <c r="P147" s="50"/>
      <c r="Q147" s="50"/>
      <c r="R147" s="50"/>
      <c r="S147" s="50"/>
      <c r="T147" s="51"/>
      <c r="AT147" s="18" t="s">
        <v>124</v>
      </c>
      <c r="AU147" s="18" t="s">
        <v>79</v>
      </c>
    </row>
    <row r="148" spans="2:65" s="12" customFormat="1">
      <c r="B148" s="143"/>
      <c r="D148" s="140" t="s">
        <v>126</v>
      </c>
      <c r="E148" s="144" t="s">
        <v>3</v>
      </c>
      <c r="F148" s="145" t="s">
        <v>220</v>
      </c>
      <c r="H148" s="144" t="s">
        <v>3</v>
      </c>
      <c r="L148" s="143"/>
      <c r="M148" s="146"/>
      <c r="N148" s="147"/>
      <c r="O148" s="147"/>
      <c r="P148" s="147"/>
      <c r="Q148" s="147"/>
      <c r="R148" s="147"/>
      <c r="S148" s="147"/>
      <c r="T148" s="148"/>
      <c r="AT148" s="144" t="s">
        <v>126</v>
      </c>
      <c r="AU148" s="144" t="s">
        <v>79</v>
      </c>
      <c r="AV148" s="12" t="s">
        <v>77</v>
      </c>
      <c r="AW148" s="12" t="s">
        <v>31</v>
      </c>
      <c r="AX148" s="12" t="s">
        <v>69</v>
      </c>
      <c r="AY148" s="144" t="s">
        <v>115</v>
      </c>
    </row>
    <row r="149" spans="2:65" s="13" customFormat="1">
      <c r="B149" s="149"/>
      <c r="D149" s="140" t="s">
        <v>126</v>
      </c>
      <c r="E149" s="150" t="s">
        <v>3</v>
      </c>
      <c r="F149" s="151" t="s">
        <v>221</v>
      </c>
      <c r="H149" s="152">
        <v>7</v>
      </c>
      <c r="L149" s="149"/>
      <c r="M149" s="153"/>
      <c r="N149" s="154"/>
      <c r="O149" s="154"/>
      <c r="P149" s="154"/>
      <c r="Q149" s="154"/>
      <c r="R149" s="154"/>
      <c r="S149" s="154"/>
      <c r="T149" s="155"/>
      <c r="AT149" s="150" t="s">
        <v>126</v>
      </c>
      <c r="AU149" s="150" t="s">
        <v>79</v>
      </c>
      <c r="AV149" s="13" t="s">
        <v>79</v>
      </c>
      <c r="AW149" s="13" t="s">
        <v>31</v>
      </c>
      <c r="AX149" s="13" t="s">
        <v>69</v>
      </c>
      <c r="AY149" s="150" t="s">
        <v>115</v>
      </c>
    </row>
    <row r="150" spans="2:65" s="13" customFormat="1">
      <c r="B150" s="149"/>
      <c r="D150" s="140" t="s">
        <v>126</v>
      </c>
      <c r="E150" s="150" t="s">
        <v>3</v>
      </c>
      <c r="F150" s="151" t="s">
        <v>222</v>
      </c>
      <c r="H150" s="152">
        <v>63</v>
      </c>
      <c r="L150" s="149"/>
      <c r="M150" s="153"/>
      <c r="N150" s="154"/>
      <c r="O150" s="154"/>
      <c r="P150" s="154"/>
      <c r="Q150" s="154"/>
      <c r="R150" s="154"/>
      <c r="S150" s="154"/>
      <c r="T150" s="155"/>
      <c r="AT150" s="150" t="s">
        <v>126</v>
      </c>
      <c r="AU150" s="150" t="s">
        <v>79</v>
      </c>
      <c r="AV150" s="13" t="s">
        <v>79</v>
      </c>
      <c r="AW150" s="13" t="s">
        <v>31</v>
      </c>
      <c r="AX150" s="13" t="s">
        <v>69</v>
      </c>
      <c r="AY150" s="150" t="s">
        <v>115</v>
      </c>
    </row>
    <row r="151" spans="2:65" s="13" customFormat="1">
      <c r="B151" s="149"/>
      <c r="D151" s="140" t="s">
        <v>126</v>
      </c>
      <c r="E151" s="150" t="s">
        <v>3</v>
      </c>
      <c r="F151" s="151" t="s">
        <v>223</v>
      </c>
      <c r="H151" s="152">
        <v>51</v>
      </c>
      <c r="L151" s="149"/>
      <c r="M151" s="153"/>
      <c r="N151" s="154"/>
      <c r="O151" s="154"/>
      <c r="P151" s="154"/>
      <c r="Q151" s="154"/>
      <c r="R151" s="154"/>
      <c r="S151" s="154"/>
      <c r="T151" s="155"/>
      <c r="AT151" s="150" t="s">
        <v>126</v>
      </c>
      <c r="AU151" s="150" t="s">
        <v>79</v>
      </c>
      <c r="AV151" s="13" t="s">
        <v>79</v>
      </c>
      <c r="AW151" s="13" t="s">
        <v>31</v>
      </c>
      <c r="AX151" s="13" t="s">
        <v>69</v>
      </c>
      <c r="AY151" s="150" t="s">
        <v>115</v>
      </c>
    </row>
    <row r="152" spans="2:65" s="13" customFormat="1">
      <c r="B152" s="149"/>
      <c r="D152" s="140" t="s">
        <v>126</v>
      </c>
      <c r="E152" s="150" t="s">
        <v>3</v>
      </c>
      <c r="F152" s="151" t="s">
        <v>224</v>
      </c>
      <c r="H152" s="152">
        <v>13</v>
      </c>
      <c r="L152" s="149"/>
      <c r="M152" s="153"/>
      <c r="N152" s="154"/>
      <c r="O152" s="154"/>
      <c r="P152" s="154"/>
      <c r="Q152" s="154"/>
      <c r="R152" s="154"/>
      <c r="S152" s="154"/>
      <c r="T152" s="155"/>
      <c r="AT152" s="150" t="s">
        <v>126</v>
      </c>
      <c r="AU152" s="150" t="s">
        <v>79</v>
      </c>
      <c r="AV152" s="13" t="s">
        <v>79</v>
      </c>
      <c r="AW152" s="13" t="s">
        <v>31</v>
      </c>
      <c r="AX152" s="13" t="s">
        <v>69</v>
      </c>
      <c r="AY152" s="150" t="s">
        <v>115</v>
      </c>
    </row>
    <row r="153" spans="2:65" s="15" customFormat="1">
      <c r="B153" s="163"/>
      <c r="D153" s="140" t="s">
        <v>126</v>
      </c>
      <c r="E153" s="164" t="s">
        <v>3</v>
      </c>
      <c r="F153" s="165" t="s">
        <v>149</v>
      </c>
      <c r="H153" s="166">
        <v>134</v>
      </c>
      <c r="L153" s="163"/>
      <c r="M153" s="167"/>
      <c r="N153" s="168"/>
      <c r="O153" s="168"/>
      <c r="P153" s="168"/>
      <c r="Q153" s="168"/>
      <c r="R153" s="168"/>
      <c r="S153" s="168"/>
      <c r="T153" s="169"/>
      <c r="AT153" s="164" t="s">
        <v>126</v>
      </c>
      <c r="AU153" s="164" t="s">
        <v>79</v>
      </c>
      <c r="AV153" s="15" t="s">
        <v>122</v>
      </c>
      <c r="AW153" s="15" t="s">
        <v>31</v>
      </c>
      <c r="AX153" s="15" t="s">
        <v>77</v>
      </c>
      <c r="AY153" s="164" t="s">
        <v>115</v>
      </c>
    </row>
    <row r="154" spans="2:65" s="1" customFormat="1" ht="16.5" customHeight="1">
      <c r="B154" s="127"/>
      <c r="C154" s="128" t="s">
        <v>225</v>
      </c>
      <c r="D154" s="128" t="s">
        <v>117</v>
      </c>
      <c r="E154" s="129" t="s">
        <v>226</v>
      </c>
      <c r="F154" s="130" t="s">
        <v>227</v>
      </c>
      <c r="G154" s="131" t="s">
        <v>120</v>
      </c>
      <c r="H154" s="132">
        <v>29.5</v>
      </c>
      <c r="I154" s="133"/>
      <c r="J154" s="133">
        <f>ROUND(I154*H154,2)</f>
        <v>0</v>
      </c>
      <c r="K154" s="130" t="s">
        <v>121</v>
      </c>
      <c r="L154" s="30"/>
      <c r="M154" s="134" t="s">
        <v>3</v>
      </c>
      <c r="N154" s="135" t="s">
        <v>40</v>
      </c>
      <c r="O154" s="136">
        <v>8.1280000000000001</v>
      </c>
      <c r="P154" s="136">
        <f>O154*H154</f>
        <v>239.77600000000001</v>
      </c>
      <c r="Q154" s="136">
        <v>0</v>
      </c>
      <c r="R154" s="136">
        <f>Q154*H154</f>
        <v>0</v>
      </c>
      <c r="S154" s="136">
        <v>2.2000000000000002</v>
      </c>
      <c r="T154" s="137">
        <f>S154*H154</f>
        <v>64.900000000000006</v>
      </c>
      <c r="AR154" s="138" t="s">
        <v>122</v>
      </c>
      <c r="AT154" s="138" t="s">
        <v>117</v>
      </c>
      <c r="AU154" s="138" t="s">
        <v>79</v>
      </c>
      <c r="AY154" s="18" t="s">
        <v>115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8" t="s">
        <v>77</v>
      </c>
      <c r="BK154" s="139">
        <f>ROUND(I154*H154,2)</f>
        <v>0</v>
      </c>
      <c r="BL154" s="18" t="s">
        <v>122</v>
      </c>
      <c r="BM154" s="138" t="s">
        <v>228</v>
      </c>
    </row>
    <row r="155" spans="2:65" s="1" customFormat="1">
      <c r="B155" s="30"/>
      <c r="D155" s="140" t="s">
        <v>124</v>
      </c>
      <c r="F155" s="141" t="s">
        <v>229</v>
      </c>
      <c r="L155" s="30"/>
      <c r="M155" s="142"/>
      <c r="N155" s="50"/>
      <c r="O155" s="50"/>
      <c r="P155" s="50"/>
      <c r="Q155" s="50"/>
      <c r="R155" s="50"/>
      <c r="S155" s="50"/>
      <c r="T155" s="51"/>
      <c r="AT155" s="18" t="s">
        <v>124</v>
      </c>
      <c r="AU155" s="18" t="s">
        <v>79</v>
      </c>
    </row>
    <row r="156" spans="2:65" s="12" customFormat="1">
      <c r="B156" s="143"/>
      <c r="D156" s="140" t="s">
        <v>126</v>
      </c>
      <c r="E156" s="144" t="s">
        <v>3</v>
      </c>
      <c r="F156" s="145" t="s">
        <v>220</v>
      </c>
      <c r="H156" s="144" t="s">
        <v>3</v>
      </c>
      <c r="L156" s="143"/>
      <c r="M156" s="146"/>
      <c r="N156" s="147"/>
      <c r="O156" s="147"/>
      <c r="P156" s="147"/>
      <c r="Q156" s="147"/>
      <c r="R156" s="147"/>
      <c r="S156" s="147"/>
      <c r="T156" s="148"/>
      <c r="AT156" s="144" t="s">
        <v>126</v>
      </c>
      <c r="AU156" s="144" t="s">
        <v>79</v>
      </c>
      <c r="AV156" s="12" t="s">
        <v>77</v>
      </c>
      <c r="AW156" s="12" t="s">
        <v>31</v>
      </c>
      <c r="AX156" s="12" t="s">
        <v>69</v>
      </c>
      <c r="AY156" s="144" t="s">
        <v>115</v>
      </c>
    </row>
    <row r="157" spans="2:65" s="13" customFormat="1">
      <c r="B157" s="149"/>
      <c r="D157" s="140" t="s">
        <v>126</v>
      </c>
      <c r="E157" s="150" t="s">
        <v>3</v>
      </c>
      <c r="F157" s="151" t="s">
        <v>230</v>
      </c>
      <c r="H157" s="152">
        <v>8</v>
      </c>
      <c r="L157" s="149"/>
      <c r="M157" s="153"/>
      <c r="N157" s="154"/>
      <c r="O157" s="154"/>
      <c r="P157" s="154"/>
      <c r="Q157" s="154"/>
      <c r="R157" s="154"/>
      <c r="S157" s="154"/>
      <c r="T157" s="155"/>
      <c r="AT157" s="150" t="s">
        <v>126</v>
      </c>
      <c r="AU157" s="150" t="s">
        <v>79</v>
      </c>
      <c r="AV157" s="13" t="s">
        <v>79</v>
      </c>
      <c r="AW157" s="13" t="s">
        <v>31</v>
      </c>
      <c r="AX157" s="13" t="s">
        <v>69</v>
      </c>
      <c r="AY157" s="150" t="s">
        <v>115</v>
      </c>
    </row>
    <row r="158" spans="2:65" s="12" customFormat="1">
      <c r="B158" s="143"/>
      <c r="D158" s="140" t="s">
        <v>126</v>
      </c>
      <c r="E158" s="144" t="s">
        <v>3</v>
      </c>
      <c r="F158" s="145" t="s">
        <v>231</v>
      </c>
      <c r="H158" s="144" t="s">
        <v>3</v>
      </c>
      <c r="L158" s="143"/>
      <c r="M158" s="146"/>
      <c r="N158" s="147"/>
      <c r="O158" s="147"/>
      <c r="P158" s="147"/>
      <c r="Q158" s="147"/>
      <c r="R158" s="147"/>
      <c r="S158" s="147"/>
      <c r="T158" s="148"/>
      <c r="AT158" s="144" t="s">
        <v>126</v>
      </c>
      <c r="AU158" s="144" t="s">
        <v>79</v>
      </c>
      <c r="AV158" s="12" t="s">
        <v>77</v>
      </c>
      <c r="AW158" s="12" t="s">
        <v>31</v>
      </c>
      <c r="AX158" s="12" t="s">
        <v>69</v>
      </c>
      <c r="AY158" s="144" t="s">
        <v>115</v>
      </c>
    </row>
    <row r="159" spans="2:65" s="13" customFormat="1">
      <c r="B159" s="149"/>
      <c r="D159" s="140" t="s">
        <v>126</v>
      </c>
      <c r="E159" s="150" t="s">
        <v>3</v>
      </c>
      <c r="F159" s="151" t="s">
        <v>232</v>
      </c>
      <c r="H159" s="152">
        <v>17</v>
      </c>
      <c r="L159" s="149"/>
      <c r="M159" s="153"/>
      <c r="N159" s="154"/>
      <c r="O159" s="154"/>
      <c r="P159" s="154"/>
      <c r="Q159" s="154"/>
      <c r="R159" s="154"/>
      <c r="S159" s="154"/>
      <c r="T159" s="155"/>
      <c r="AT159" s="150" t="s">
        <v>126</v>
      </c>
      <c r="AU159" s="150" t="s">
        <v>79</v>
      </c>
      <c r="AV159" s="13" t="s">
        <v>79</v>
      </c>
      <c r="AW159" s="13" t="s">
        <v>31</v>
      </c>
      <c r="AX159" s="13" t="s">
        <v>69</v>
      </c>
      <c r="AY159" s="150" t="s">
        <v>115</v>
      </c>
    </row>
    <row r="160" spans="2:65" s="13" customFormat="1">
      <c r="B160" s="149"/>
      <c r="D160" s="140" t="s">
        <v>126</v>
      </c>
      <c r="E160" s="150" t="s">
        <v>3</v>
      </c>
      <c r="F160" s="151" t="s">
        <v>233</v>
      </c>
      <c r="H160" s="152">
        <v>4.5</v>
      </c>
      <c r="L160" s="149"/>
      <c r="M160" s="153"/>
      <c r="N160" s="154"/>
      <c r="O160" s="154"/>
      <c r="P160" s="154"/>
      <c r="Q160" s="154"/>
      <c r="R160" s="154"/>
      <c r="S160" s="154"/>
      <c r="T160" s="155"/>
      <c r="AT160" s="150" t="s">
        <v>126</v>
      </c>
      <c r="AU160" s="150" t="s">
        <v>79</v>
      </c>
      <c r="AV160" s="13" t="s">
        <v>79</v>
      </c>
      <c r="AW160" s="13" t="s">
        <v>31</v>
      </c>
      <c r="AX160" s="13" t="s">
        <v>69</v>
      </c>
      <c r="AY160" s="150" t="s">
        <v>115</v>
      </c>
    </row>
    <row r="161" spans="2:65" s="15" customFormat="1">
      <c r="B161" s="163"/>
      <c r="D161" s="140" t="s">
        <v>126</v>
      </c>
      <c r="E161" s="164" t="s">
        <v>3</v>
      </c>
      <c r="F161" s="165" t="s">
        <v>149</v>
      </c>
      <c r="H161" s="166">
        <v>29.5</v>
      </c>
      <c r="L161" s="163"/>
      <c r="M161" s="167"/>
      <c r="N161" s="168"/>
      <c r="O161" s="168"/>
      <c r="P161" s="168"/>
      <c r="Q161" s="168"/>
      <c r="R161" s="168"/>
      <c r="S161" s="168"/>
      <c r="T161" s="169"/>
      <c r="AT161" s="164" t="s">
        <v>126</v>
      </c>
      <c r="AU161" s="164" t="s">
        <v>79</v>
      </c>
      <c r="AV161" s="15" t="s">
        <v>122</v>
      </c>
      <c r="AW161" s="15" t="s">
        <v>31</v>
      </c>
      <c r="AX161" s="15" t="s">
        <v>77</v>
      </c>
      <c r="AY161" s="164" t="s">
        <v>115</v>
      </c>
    </row>
    <row r="162" spans="2:65" s="1" customFormat="1" ht="16.5" customHeight="1">
      <c r="B162" s="127"/>
      <c r="C162" s="128" t="s">
        <v>234</v>
      </c>
      <c r="D162" s="128" t="s">
        <v>117</v>
      </c>
      <c r="E162" s="129" t="s">
        <v>235</v>
      </c>
      <c r="F162" s="130" t="s">
        <v>236</v>
      </c>
      <c r="G162" s="131" t="s">
        <v>237</v>
      </c>
      <c r="H162" s="132">
        <v>3</v>
      </c>
      <c r="I162" s="133"/>
      <c r="J162" s="133">
        <f>ROUND(I162*H162,2)</f>
        <v>0</v>
      </c>
      <c r="K162" s="130" t="s">
        <v>121</v>
      </c>
      <c r="L162" s="30"/>
      <c r="M162" s="134" t="s">
        <v>3</v>
      </c>
      <c r="N162" s="135" t="s">
        <v>40</v>
      </c>
      <c r="O162" s="136">
        <v>2.7559999999999998</v>
      </c>
      <c r="P162" s="136">
        <f>O162*H162</f>
        <v>8.2679999999999989</v>
      </c>
      <c r="Q162" s="136">
        <v>0</v>
      </c>
      <c r="R162" s="136">
        <f>Q162*H162</f>
        <v>0</v>
      </c>
      <c r="S162" s="136">
        <v>7.3999999999999996E-2</v>
      </c>
      <c r="T162" s="137">
        <f>S162*H162</f>
        <v>0.22199999999999998</v>
      </c>
      <c r="AR162" s="138" t="s">
        <v>122</v>
      </c>
      <c r="AT162" s="138" t="s">
        <v>117</v>
      </c>
      <c r="AU162" s="138" t="s">
        <v>79</v>
      </c>
      <c r="AY162" s="18" t="s">
        <v>115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8" t="s">
        <v>77</v>
      </c>
      <c r="BK162" s="139">
        <f>ROUND(I162*H162,2)</f>
        <v>0</v>
      </c>
      <c r="BL162" s="18" t="s">
        <v>122</v>
      </c>
      <c r="BM162" s="138" t="s">
        <v>238</v>
      </c>
    </row>
    <row r="163" spans="2:65" s="1" customFormat="1">
      <c r="B163" s="30"/>
      <c r="D163" s="140" t="s">
        <v>124</v>
      </c>
      <c r="F163" s="141" t="s">
        <v>239</v>
      </c>
      <c r="L163" s="30"/>
      <c r="M163" s="142"/>
      <c r="N163" s="50"/>
      <c r="O163" s="50"/>
      <c r="P163" s="50"/>
      <c r="Q163" s="50"/>
      <c r="R163" s="50"/>
      <c r="S163" s="50"/>
      <c r="T163" s="51"/>
      <c r="AT163" s="18" t="s">
        <v>124</v>
      </c>
      <c r="AU163" s="18" t="s">
        <v>79</v>
      </c>
    </row>
    <row r="164" spans="2:65" s="12" customFormat="1">
      <c r="B164" s="143"/>
      <c r="D164" s="140" t="s">
        <v>126</v>
      </c>
      <c r="E164" s="144" t="s">
        <v>3</v>
      </c>
      <c r="F164" s="145" t="s">
        <v>240</v>
      </c>
      <c r="H164" s="144" t="s">
        <v>3</v>
      </c>
      <c r="L164" s="143"/>
      <c r="M164" s="146"/>
      <c r="N164" s="147"/>
      <c r="O164" s="147"/>
      <c r="P164" s="147"/>
      <c r="Q164" s="147"/>
      <c r="R164" s="147"/>
      <c r="S164" s="147"/>
      <c r="T164" s="148"/>
      <c r="AT164" s="144" t="s">
        <v>126</v>
      </c>
      <c r="AU164" s="144" t="s">
        <v>79</v>
      </c>
      <c r="AV164" s="12" t="s">
        <v>77</v>
      </c>
      <c r="AW164" s="12" t="s">
        <v>31</v>
      </c>
      <c r="AX164" s="12" t="s">
        <v>69</v>
      </c>
      <c r="AY164" s="144" t="s">
        <v>115</v>
      </c>
    </row>
    <row r="165" spans="2:65" s="13" customFormat="1">
      <c r="B165" s="149"/>
      <c r="D165" s="140" t="s">
        <v>126</v>
      </c>
      <c r="E165" s="150" t="s">
        <v>3</v>
      </c>
      <c r="F165" s="151" t="s">
        <v>134</v>
      </c>
      <c r="H165" s="152">
        <v>3</v>
      </c>
      <c r="L165" s="149"/>
      <c r="M165" s="153"/>
      <c r="N165" s="154"/>
      <c r="O165" s="154"/>
      <c r="P165" s="154"/>
      <c r="Q165" s="154"/>
      <c r="R165" s="154"/>
      <c r="S165" s="154"/>
      <c r="T165" s="155"/>
      <c r="AT165" s="150" t="s">
        <v>126</v>
      </c>
      <c r="AU165" s="150" t="s">
        <v>79</v>
      </c>
      <c r="AV165" s="13" t="s">
        <v>79</v>
      </c>
      <c r="AW165" s="13" t="s">
        <v>31</v>
      </c>
      <c r="AX165" s="13" t="s">
        <v>77</v>
      </c>
      <c r="AY165" s="150" t="s">
        <v>115</v>
      </c>
    </row>
    <row r="166" spans="2:65" s="1" customFormat="1" ht="16.5" customHeight="1">
      <c r="B166" s="127"/>
      <c r="C166" s="128" t="s">
        <v>241</v>
      </c>
      <c r="D166" s="128" t="s">
        <v>117</v>
      </c>
      <c r="E166" s="129" t="s">
        <v>242</v>
      </c>
      <c r="F166" s="130" t="s">
        <v>243</v>
      </c>
      <c r="G166" s="131" t="s">
        <v>120</v>
      </c>
      <c r="H166" s="132">
        <v>730</v>
      </c>
      <c r="I166" s="133"/>
      <c r="J166" s="133">
        <f>ROUND(I166*H166,2)</f>
        <v>0</v>
      </c>
      <c r="K166" s="130" t="s">
        <v>121</v>
      </c>
      <c r="L166" s="30"/>
      <c r="M166" s="134" t="s">
        <v>3</v>
      </c>
      <c r="N166" s="135" t="s">
        <v>40</v>
      </c>
      <c r="O166" s="136">
        <v>0.20100000000000001</v>
      </c>
      <c r="P166" s="136">
        <f>O166*H166</f>
        <v>146.73000000000002</v>
      </c>
      <c r="Q166" s="136">
        <v>0</v>
      </c>
      <c r="R166" s="136">
        <f>Q166*H166</f>
        <v>0</v>
      </c>
      <c r="S166" s="136">
        <v>3.9E-2</v>
      </c>
      <c r="T166" s="137">
        <f>S166*H166</f>
        <v>28.47</v>
      </c>
      <c r="AR166" s="138" t="s">
        <v>122</v>
      </c>
      <c r="AT166" s="138" t="s">
        <v>117</v>
      </c>
      <c r="AU166" s="138" t="s">
        <v>79</v>
      </c>
      <c r="AY166" s="18" t="s">
        <v>115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8" t="s">
        <v>77</v>
      </c>
      <c r="BK166" s="139">
        <f>ROUND(I166*H166,2)</f>
        <v>0</v>
      </c>
      <c r="BL166" s="18" t="s">
        <v>122</v>
      </c>
      <c r="BM166" s="138" t="s">
        <v>244</v>
      </c>
    </row>
    <row r="167" spans="2:65" s="1" customFormat="1">
      <c r="B167" s="30"/>
      <c r="D167" s="140" t="s">
        <v>124</v>
      </c>
      <c r="F167" s="141" t="s">
        <v>245</v>
      </c>
      <c r="L167" s="30"/>
      <c r="M167" s="142"/>
      <c r="N167" s="50"/>
      <c r="O167" s="50"/>
      <c r="P167" s="50"/>
      <c r="Q167" s="50"/>
      <c r="R167" s="50"/>
      <c r="S167" s="50"/>
      <c r="T167" s="51"/>
      <c r="AT167" s="18" t="s">
        <v>124</v>
      </c>
      <c r="AU167" s="18" t="s">
        <v>79</v>
      </c>
    </row>
    <row r="168" spans="2:65" s="12" customFormat="1">
      <c r="B168" s="143"/>
      <c r="D168" s="140" t="s">
        <v>126</v>
      </c>
      <c r="E168" s="144" t="s">
        <v>3</v>
      </c>
      <c r="F168" s="145" t="s">
        <v>246</v>
      </c>
      <c r="H168" s="144" t="s">
        <v>3</v>
      </c>
      <c r="L168" s="143"/>
      <c r="M168" s="146"/>
      <c r="N168" s="147"/>
      <c r="O168" s="147"/>
      <c r="P168" s="147"/>
      <c r="Q168" s="147"/>
      <c r="R168" s="147"/>
      <c r="S168" s="147"/>
      <c r="T168" s="148"/>
      <c r="AT168" s="144" t="s">
        <v>126</v>
      </c>
      <c r="AU168" s="144" t="s">
        <v>79</v>
      </c>
      <c r="AV168" s="12" t="s">
        <v>77</v>
      </c>
      <c r="AW168" s="12" t="s">
        <v>31</v>
      </c>
      <c r="AX168" s="12" t="s">
        <v>69</v>
      </c>
      <c r="AY168" s="144" t="s">
        <v>115</v>
      </c>
    </row>
    <row r="169" spans="2:65" s="13" customFormat="1">
      <c r="B169" s="149"/>
      <c r="D169" s="140" t="s">
        <v>126</v>
      </c>
      <c r="E169" s="150" t="s">
        <v>3</v>
      </c>
      <c r="F169" s="151" t="s">
        <v>247</v>
      </c>
      <c r="H169" s="152">
        <v>730</v>
      </c>
      <c r="L169" s="149"/>
      <c r="M169" s="153"/>
      <c r="N169" s="154"/>
      <c r="O169" s="154"/>
      <c r="P169" s="154"/>
      <c r="Q169" s="154"/>
      <c r="R169" s="154"/>
      <c r="S169" s="154"/>
      <c r="T169" s="155"/>
      <c r="AT169" s="150" t="s">
        <v>126</v>
      </c>
      <c r="AU169" s="150" t="s">
        <v>79</v>
      </c>
      <c r="AV169" s="13" t="s">
        <v>79</v>
      </c>
      <c r="AW169" s="13" t="s">
        <v>31</v>
      </c>
      <c r="AX169" s="13" t="s">
        <v>77</v>
      </c>
      <c r="AY169" s="150" t="s">
        <v>115</v>
      </c>
    </row>
    <row r="170" spans="2:65" s="1" customFormat="1" ht="16.5" customHeight="1">
      <c r="B170" s="127"/>
      <c r="C170" s="128" t="s">
        <v>248</v>
      </c>
      <c r="D170" s="128" t="s">
        <v>117</v>
      </c>
      <c r="E170" s="129" t="s">
        <v>249</v>
      </c>
      <c r="F170" s="130" t="s">
        <v>250</v>
      </c>
      <c r="G170" s="131" t="s">
        <v>120</v>
      </c>
      <c r="H170" s="132">
        <v>4910</v>
      </c>
      <c r="I170" s="133"/>
      <c r="J170" s="133">
        <f>ROUND(I170*H170,2)</f>
        <v>0</v>
      </c>
      <c r="K170" s="130" t="s">
        <v>121</v>
      </c>
      <c r="L170" s="30"/>
      <c r="M170" s="134" t="s">
        <v>3</v>
      </c>
      <c r="N170" s="135" t="s">
        <v>40</v>
      </c>
      <c r="O170" s="136">
        <v>0.23100000000000001</v>
      </c>
      <c r="P170" s="136">
        <f>O170*H170</f>
        <v>1134.21</v>
      </c>
      <c r="Q170" s="136">
        <v>0</v>
      </c>
      <c r="R170" s="136">
        <f>Q170*H170</f>
        <v>0</v>
      </c>
      <c r="S170" s="136">
        <v>0.45</v>
      </c>
      <c r="T170" s="137">
        <f>S170*H170</f>
        <v>2209.5</v>
      </c>
      <c r="AR170" s="138" t="s">
        <v>122</v>
      </c>
      <c r="AT170" s="138" t="s">
        <v>117</v>
      </c>
      <c r="AU170" s="138" t="s">
        <v>79</v>
      </c>
      <c r="AY170" s="18" t="s">
        <v>115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8" t="s">
        <v>77</v>
      </c>
      <c r="BK170" s="139">
        <f>ROUND(I170*H170,2)</f>
        <v>0</v>
      </c>
      <c r="BL170" s="18" t="s">
        <v>122</v>
      </c>
      <c r="BM170" s="138" t="s">
        <v>251</v>
      </c>
    </row>
    <row r="171" spans="2:65" s="1" customFormat="1" ht="18">
      <c r="B171" s="30"/>
      <c r="D171" s="140" t="s">
        <v>124</v>
      </c>
      <c r="F171" s="141" t="s">
        <v>252</v>
      </c>
      <c r="L171" s="30"/>
      <c r="M171" s="142"/>
      <c r="N171" s="50"/>
      <c r="O171" s="50"/>
      <c r="P171" s="50"/>
      <c r="Q171" s="50"/>
      <c r="R171" s="50"/>
      <c r="S171" s="50"/>
      <c r="T171" s="51"/>
      <c r="AT171" s="18" t="s">
        <v>124</v>
      </c>
      <c r="AU171" s="18" t="s">
        <v>79</v>
      </c>
    </row>
    <row r="172" spans="2:65" s="12" customFormat="1">
      <c r="B172" s="143"/>
      <c r="D172" s="140" t="s">
        <v>126</v>
      </c>
      <c r="E172" s="144" t="s">
        <v>3</v>
      </c>
      <c r="F172" s="145" t="s">
        <v>253</v>
      </c>
      <c r="H172" s="144" t="s">
        <v>3</v>
      </c>
      <c r="L172" s="143"/>
      <c r="M172" s="146"/>
      <c r="N172" s="147"/>
      <c r="O172" s="147"/>
      <c r="P172" s="147"/>
      <c r="Q172" s="147"/>
      <c r="R172" s="147"/>
      <c r="S172" s="147"/>
      <c r="T172" s="148"/>
      <c r="AT172" s="144" t="s">
        <v>126</v>
      </c>
      <c r="AU172" s="144" t="s">
        <v>79</v>
      </c>
      <c r="AV172" s="12" t="s">
        <v>77</v>
      </c>
      <c r="AW172" s="12" t="s">
        <v>31</v>
      </c>
      <c r="AX172" s="12" t="s">
        <v>69</v>
      </c>
      <c r="AY172" s="144" t="s">
        <v>115</v>
      </c>
    </row>
    <row r="173" spans="2:65" s="13" customFormat="1">
      <c r="B173" s="149"/>
      <c r="D173" s="140" t="s">
        <v>126</v>
      </c>
      <c r="E173" s="150" t="s">
        <v>3</v>
      </c>
      <c r="F173" s="151" t="s">
        <v>254</v>
      </c>
      <c r="H173" s="152">
        <v>4910</v>
      </c>
      <c r="L173" s="149"/>
      <c r="M173" s="153"/>
      <c r="N173" s="154"/>
      <c r="O173" s="154"/>
      <c r="P173" s="154"/>
      <c r="Q173" s="154"/>
      <c r="R173" s="154"/>
      <c r="S173" s="154"/>
      <c r="T173" s="155"/>
      <c r="AT173" s="150" t="s">
        <v>126</v>
      </c>
      <c r="AU173" s="150" t="s">
        <v>79</v>
      </c>
      <c r="AV173" s="13" t="s">
        <v>79</v>
      </c>
      <c r="AW173" s="13" t="s">
        <v>31</v>
      </c>
      <c r="AX173" s="13" t="s">
        <v>77</v>
      </c>
      <c r="AY173" s="150" t="s">
        <v>115</v>
      </c>
    </row>
    <row r="174" spans="2:65" s="1" customFormat="1" ht="16.5" customHeight="1">
      <c r="B174" s="127"/>
      <c r="C174" s="128" t="s">
        <v>255</v>
      </c>
      <c r="D174" s="128" t="s">
        <v>117</v>
      </c>
      <c r="E174" s="129" t="s">
        <v>256</v>
      </c>
      <c r="F174" s="130" t="s">
        <v>257</v>
      </c>
      <c r="G174" s="131" t="s">
        <v>120</v>
      </c>
      <c r="H174" s="132">
        <v>125</v>
      </c>
      <c r="I174" s="133"/>
      <c r="J174" s="133">
        <f>ROUND(I174*H174,2)</f>
        <v>0</v>
      </c>
      <c r="K174" s="130" t="s">
        <v>121</v>
      </c>
      <c r="L174" s="30"/>
      <c r="M174" s="134" t="s">
        <v>3</v>
      </c>
      <c r="N174" s="135" t="s">
        <v>40</v>
      </c>
      <c r="O174" s="136">
        <v>0.371</v>
      </c>
      <c r="P174" s="136">
        <f>O174*H174</f>
        <v>46.375</v>
      </c>
      <c r="Q174" s="136">
        <v>0</v>
      </c>
      <c r="R174" s="136">
        <f>Q174*H174</f>
        <v>0</v>
      </c>
      <c r="S174" s="136">
        <v>0.65</v>
      </c>
      <c r="T174" s="137">
        <f>S174*H174</f>
        <v>81.25</v>
      </c>
      <c r="AR174" s="138" t="s">
        <v>122</v>
      </c>
      <c r="AT174" s="138" t="s">
        <v>117</v>
      </c>
      <c r="AU174" s="138" t="s">
        <v>79</v>
      </c>
      <c r="AY174" s="18" t="s">
        <v>115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8" t="s">
        <v>77</v>
      </c>
      <c r="BK174" s="139">
        <f>ROUND(I174*H174,2)</f>
        <v>0</v>
      </c>
      <c r="BL174" s="18" t="s">
        <v>122</v>
      </c>
      <c r="BM174" s="138" t="s">
        <v>258</v>
      </c>
    </row>
    <row r="175" spans="2:65" s="1" customFormat="1" ht="18">
      <c r="B175" s="30"/>
      <c r="D175" s="140" t="s">
        <v>124</v>
      </c>
      <c r="F175" s="141" t="s">
        <v>259</v>
      </c>
      <c r="L175" s="30"/>
      <c r="M175" s="142"/>
      <c r="N175" s="50"/>
      <c r="O175" s="50"/>
      <c r="P175" s="50"/>
      <c r="Q175" s="50"/>
      <c r="R175" s="50"/>
      <c r="S175" s="50"/>
      <c r="T175" s="51"/>
      <c r="AT175" s="18" t="s">
        <v>124</v>
      </c>
      <c r="AU175" s="18" t="s">
        <v>79</v>
      </c>
    </row>
    <row r="176" spans="2:65" s="13" customFormat="1">
      <c r="B176" s="149"/>
      <c r="D176" s="140" t="s">
        <v>126</v>
      </c>
      <c r="E176" s="150" t="s">
        <v>3</v>
      </c>
      <c r="F176" s="151" t="s">
        <v>260</v>
      </c>
      <c r="H176" s="152">
        <v>125</v>
      </c>
      <c r="L176" s="149"/>
      <c r="M176" s="153"/>
      <c r="N176" s="154"/>
      <c r="O176" s="154"/>
      <c r="P176" s="154"/>
      <c r="Q176" s="154"/>
      <c r="R176" s="154"/>
      <c r="S176" s="154"/>
      <c r="T176" s="155"/>
      <c r="AT176" s="150" t="s">
        <v>126</v>
      </c>
      <c r="AU176" s="150" t="s">
        <v>79</v>
      </c>
      <c r="AV176" s="13" t="s">
        <v>79</v>
      </c>
      <c r="AW176" s="13" t="s">
        <v>31</v>
      </c>
      <c r="AX176" s="13" t="s">
        <v>77</v>
      </c>
      <c r="AY176" s="150" t="s">
        <v>115</v>
      </c>
    </row>
    <row r="177" spans="2:65" s="1" customFormat="1" ht="16.5" customHeight="1">
      <c r="B177" s="127"/>
      <c r="C177" s="128" t="s">
        <v>8</v>
      </c>
      <c r="D177" s="128" t="s">
        <v>117</v>
      </c>
      <c r="E177" s="129" t="s">
        <v>261</v>
      </c>
      <c r="F177" s="130" t="s">
        <v>262</v>
      </c>
      <c r="G177" s="131" t="s">
        <v>154</v>
      </c>
      <c r="H177" s="132">
        <v>10</v>
      </c>
      <c r="I177" s="133"/>
      <c r="J177" s="133">
        <f>ROUND(I177*H177,2)</f>
        <v>0</v>
      </c>
      <c r="K177" s="130" t="s">
        <v>3</v>
      </c>
      <c r="L177" s="30"/>
      <c r="M177" s="134" t="s">
        <v>3</v>
      </c>
      <c r="N177" s="135" t="s">
        <v>40</v>
      </c>
      <c r="O177" s="136">
        <v>0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122</v>
      </c>
      <c r="AT177" s="138" t="s">
        <v>117</v>
      </c>
      <c r="AU177" s="138" t="s">
        <v>79</v>
      </c>
      <c r="AY177" s="18" t="s">
        <v>115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8" t="s">
        <v>77</v>
      </c>
      <c r="BK177" s="139">
        <f>ROUND(I177*H177,2)</f>
        <v>0</v>
      </c>
      <c r="BL177" s="18" t="s">
        <v>122</v>
      </c>
      <c r="BM177" s="138" t="s">
        <v>263</v>
      </c>
    </row>
    <row r="178" spans="2:65" s="12" customFormat="1">
      <c r="B178" s="143"/>
      <c r="D178" s="140" t="s">
        <v>126</v>
      </c>
      <c r="E178" s="144" t="s">
        <v>3</v>
      </c>
      <c r="F178" s="145" t="s">
        <v>264</v>
      </c>
      <c r="H178" s="144" t="s">
        <v>3</v>
      </c>
      <c r="L178" s="143"/>
      <c r="M178" s="146"/>
      <c r="N178" s="147"/>
      <c r="O178" s="147"/>
      <c r="P178" s="147"/>
      <c r="Q178" s="147"/>
      <c r="R178" s="147"/>
      <c r="S178" s="147"/>
      <c r="T178" s="148"/>
      <c r="AT178" s="144" t="s">
        <v>126</v>
      </c>
      <c r="AU178" s="144" t="s">
        <v>79</v>
      </c>
      <c r="AV178" s="12" t="s">
        <v>77</v>
      </c>
      <c r="AW178" s="12" t="s">
        <v>31</v>
      </c>
      <c r="AX178" s="12" t="s">
        <v>69</v>
      </c>
      <c r="AY178" s="144" t="s">
        <v>115</v>
      </c>
    </row>
    <row r="179" spans="2:65" s="12" customFormat="1">
      <c r="B179" s="143"/>
      <c r="D179" s="140" t="s">
        <v>126</v>
      </c>
      <c r="E179" s="144" t="s">
        <v>3</v>
      </c>
      <c r="F179" s="145" t="s">
        <v>265</v>
      </c>
      <c r="H179" s="144" t="s">
        <v>3</v>
      </c>
      <c r="L179" s="143"/>
      <c r="M179" s="146"/>
      <c r="N179" s="147"/>
      <c r="O179" s="147"/>
      <c r="P179" s="147"/>
      <c r="Q179" s="147"/>
      <c r="R179" s="147"/>
      <c r="S179" s="147"/>
      <c r="T179" s="148"/>
      <c r="AT179" s="144" t="s">
        <v>126</v>
      </c>
      <c r="AU179" s="144" t="s">
        <v>79</v>
      </c>
      <c r="AV179" s="12" t="s">
        <v>77</v>
      </c>
      <c r="AW179" s="12" t="s">
        <v>31</v>
      </c>
      <c r="AX179" s="12" t="s">
        <v>69</v>
      </c>
      <c r="AY179" s="144" t="s">
        <v>115</v>
      </c>
    </row>
    <row r="180" spans="2:65" s="12" customFormat="1">
      <c r="B180" s="143"/>
      <c r="D180" s="140" t="s">
        <v>126</v>
      </c>
      <c r="E180" s="144" t="s">
        <v>3</v>
      </c>
      <c r="F180" s="145" t="s">
        <v>266</v>
      </c>
      <c r="H180" s="144" t="s">
        <v>3</v>
      </c>
      <c r="L180" s="143"/>
      <c r="M180" s="146"/>
      <c r="N180" s="147"/>
      <c r="O180" s="147"/>
      <c r="P180" s="147"/>
      <c r="Q180" s="147"/>
      <c r="R180" s="147"/>
      <c r="S180" s="147"/>
      <c r="T180" s="148"/>
      <c r="AT180" s="144" t="s">
        <v>126</v>
      </c>
      <c r="AU180" s="144" t="s">
        <v>79</v>
      </c>
      <c r="AV180" s="12" t="s">
        <v>77</v>
      </c>
      <c r="AW180" s="12" t="s">
        <v>31</v>
      </c>
      <c r="AX180" s="12" t="s">
        <v>69</v>
      </c>
      <c r="AY180" s="144" t="s">
        <v>115</v>
      </c>
    </row>
    <row r="181" spans="2:65" s="12" customFormat="1">
      <c r="B181" s="143"/>
      <c r="D181" s="140" t="s">
        <v>126</v>
      </c>
      <c r="E181" s="144" t="s">
        <v>3</v>
      </c>
      <c r="F181" s="145" t="s">
        <v>267</v>
      </c>
      <c r="H181" s="144" t="s">
        <v>3</v>
      </c>
      <c r="L181" s="143"/>
      <c r="M181" s="146"/>
      <c r="N181" s="147"/>
      <c r="O181" s="147"/>
      <c r="P181" s="147"/>
      <c r="Q181" s="147"/>
      <c r="R181" s="147"/>
      <c r="S181" s="147"/>
      <c r="T181" s="148"/>
      <c r="AT181" s="144" t="s">
        <v>126</v>
      </c>
      <c r="AU181" s="144" t="s">
        <v>79</v>
      </c>
      <c r="AV181" s="12" t="s">
        <v>77</v>
      </c>
      <c r="AW181" s="12" t="s">
        <v>31</v>
      </c>
      <c r="AX181" s="12" t="s">
        <v>69</v>
      </c>
      <c r="AY181" s="144" t="s">
        <v>115</v>
      </c>
    </row>
    <row r="182" spans="2:65" s="12" customFormat="1">
      <c r="B182" s="143"/>
      <c r="D182" s="140" t="s">
        <v>126</v>
      </c>
      <c r="E182" s="144" t="s">
        <v>3</v>
      </c>
      <c r="F182" s="145" t="s">
        <v>268</v>
      </c>
      <c r="H182" s="144" t="s">
        <v>3</v>
      </c>
      <c r="L182" s="143"/>
      <c r="M182" s="146"/>
      <c r="N182" s="147"/>
      <c r="O182" s="147"/>
      <c r="P182" s="147"/>
      <c r="Q182" s="147"/>
      <c r="R182" s="147"/>
      <c r="S182" s="147"/>
      <c r="T182" s="148"/>
      <c r="AT182" s="144" t="s">
        <v>126</v>
      </c>
      <c r="AU182" s="144" t="s">
        <v>79</v>
      </c>
      <c r="AV182" s="12" t="s">
        <v>77</v>
      </c>
      <c r="AW182" s="12" t="s">
        <v>31</v>
      </c>
      <c r="AX182" s="12" t="s">
        <v>69</v>
      </c>
      <c r="AY182" s="144" t="s">
        <v>115</v>
      </c>
    </row>
    <row r="183" spans="2:65" s="12" customFormat="1">
      <c r="B183" s="143"/>
      <c r="D183" s="140" t="s">
        <v>126</v>
      </c>
      <c r="E183" s="144" t="s">
        <v>3</v>
      </c>
      <c r="F183" s="145" t="s">
        <v>269</v>
      </c>
      <c r="H183" s="144" t="s">
        <v>3</v>
      </c>
      <c r="L183" s="143"/>
      <c r="M183" s="146"/>
      <c r="N183" s="147"/>
      <c r="O183" s="147"/>
      <c r="P183" s="147"/>
      <c r="Q183" s="147"/>
      <c r="R183" s="147"/>
      <c r="S183" s="147"/>
      <c r="T183" s="148"/>
      <c r="AT183" s="144" t="s">
        <v>126</v>
      </c>
      <c r="AU183" s="144" t="s">
        <v>79</v>
      </c>
      <c r="AV183" s="12" t="s">
        <v>77</v>
      </c>
      <c r="AW183" s="12" t="s">
        <v>31</v>
      </c>
      <c r="AX183" s="12" t="s">
        <v>69</v>
      </c>
      <c r="AY183" s="144" t="s">
        <v>115</v>
      </c>
    </row>
    <row r="184" spans="2:65" s="12" customFormat="1">
      <c r="B184" s="143"/>
      <c r="D184" s="140" t="s">
        <v>126</v>
      </c>
      <c r="E184" s="144" t="s">
        <v>3</v>
      </c>
      <c r="F184" s="145" t="s">
        <v>270</v>
      </c>
      <c r="H184" s="144" t="s">
        <v>3</v>
      </c>
      <c r="L184" s="143"/>
      <c r="M184" s="146"/>
      <c r="N184" s="147"/>
      <c r="O184" s="147"/>
      <c r="P184" s="147"/>
      <c r="Q184" s="147"/>
      <c r="R184" s="147"/>
      <c r="S184" s="147"/>
      <c r="T184" s="148"/>
      <c r="AT184" s="144" t="s">
        <v>126</v>
      </c>
      <c r="AU184" s="144" t="s">
        <v>79</v>
      </c>
      <c r="AV184" s="12" t="s">
        <v>77</v>
      </c>
      <c r="AW184" s="12" t="s">
        <v>31</v>
      </c>
      <c r="AX184" s="12" t="s">
        <v>69</v>
      </c>
      <c r="AY184" s="144" t="s">
        <v>115</v>
      </c>
    </row>
    <row r="185" spans="2:65" s="13" customFormat="1">
      <c r="B185" s="149"/>
      <c r="D185" s="140" t="s">
        <v>126</v>
      </c>
      <c r="E185" s="150" t="s">
        <v>3</v>
      </c>
      <c r="F185" s="151" t="s">
        <v>271</v>
      </c>
      <c r="H185" s="152">
        <v>10</v>
      </c>
      <c r="L185" s="149"/>
      <c r="M185" s="153"/>
      <c r="N185" s="154"/>
      <c r="O185" s="154"/>
      <c r="P185" s="154"/>
      <c r="Q185" s="154"/>
      <c r="R185" s="154"/>
      <c r="S185" s="154"/>
      <c r="T185" s="155"/>
      <c r="AT185" s="150" t="s">
        <v>126</v>
      </c>
      <c r="AU185" s="150" t="s">
        <v>79</v>
      </c>
      <c r="AV185" s="13" t="s">
        <v>79</v>
      </c>
      <c r="AW185" s="13" t="s">
        <v>31</v>
      </c>
      <c r="AX185" s="13" t="s">
        <v>77</v>
      </c>
      <c r="AY185" s="150" t="s">
        <v>115</v>
      </c>
    </row>
    <row r="186" spans="2:65" s="12" customFormat="1">
      <c r="B186" s="143"/>
      <c r="D186" s="140" t="s">
        <v>126</v>
      </c>
      <c r="E186" s="144" t="s">
        <v>3</v>
      </c>
      <c r="F186" s="145" t="s">
        <v>272</v>
      </c>
      <c r="H186" s="144" t="s">
        <v>3</v>
      </c>
      <c r="L186" s="143"/>
      <c r="M186" s="146"/>
      <c r="N186" s="147"/>
      <c r="O186" s="147"/>
      <c r="P186" s="147"/>
      <c r="Q186" s="147"/>
      <c r="R186" s="147"/>
      <c r="S186" s="147"/>
      <c r="T186" s="148"/>
      <c r="AT186" s="144" t="s">
        <v>126</v>
      </c>
      <c r="AU186" s="144" t="s">
        <v>79</v>
      </c>
      <c r="AV186" s="12" t="s">
        <v>77</v>
      </c>
      <c r="AW186" s="12" t="s">
        <v>31</v>
      </c>
      <c r="AX186" s="12" t="s">
        <v>69</v>
      </c>
      <c r="AY186" s="144" t="s">
        <v>115</v>
      </c>
    </row>
    <row r="187" spans="2:65" s="1" customFormat="1" ht="24" customHeight="1">
      <c r="B187" s="127"/>
      <c r="C187" s="128" t="s">
        <v>273</v>
      </c>
      <c r="D187" s="128" t="s">
        <v>117</v>
      </c>
      <c r="E187" s="129" t="s">
        <v>274</v>
      </c>
      <c r="F187" s="130" t="s">
        <v>275</v>
      </c>
      <c r="G187" s="131" t="s">
        <v>276</v>
      </c>
      <c r="H187" s="132">
        <v>2</v>
      </c>
      <c r="I187" s="133"/>
      <c r="J187" s="133">
        <f>ROUND(I187*H187,2)</f>
        <v>0</v>
      </c>
      <c r="K187" s="130" t="s">
        <v>3</v>
      </c>
      <c r="L187" s="30"/>
      <c r="M187" s="134" t="s">
        <v>3</v>
      </c>
      <c r="N187" s="135" t="s">
        <v>40</v>
      </c>
      <c r="O187" s="136">
        <v>0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122</v>
      </c>
      <c r="AT187" s="138" t="s">
        <v>117</v>
      </c>
      <c r="AU187" s="138" t="s">
        <v>79</v>
      </c>
      <c r="AY187" s="18" t="s">
        <v>115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8" t="s">
        <v>77</v>
      </c>
      <c r="BK187" s="139">
        <f>ROUND(I187*H187,2)</f>
        <v>0</v>
      </c>
      <c r="BL187" s="18" t="s">
        <v>122</v>
      </c>
      <c r="BM187" s="138" t="s">
        <v>277</v>
      </c>
    </row>
    <row r="188" spans="2:65" s="1" customFormat="1" ht="16.5" customHeight="1">
      <c r="B188" s="127"/>
      <c r="C188" s="128" t="s">
        <v>278</v>
      </c>
      <c r="D188" s="128" t="s">
        <v>117</v>
      </c>
      <c r="E188" s="129" t="s">
        <v>279</v>
      </c>
      <c r="F188" s="130" t="s">
        <v>280</v>
      </c>
      <c r="G188" s="131" t="s">
        <v>154</v>
      </c>
      <c r="H188" s="132">
        <v>2773.9920000000002</v>
      </c>
      <c r="I188" s="133"/>
      <c r="J188" s="133">
        <f>ROUND(I188*H188,2)</f>
        <v>0</v>
      </c>
      <c r="K188" s="130" t="s">
        <v>121</v>
      </c>
      <c r="L188" s="30"/>
      <c r="M188" s="134" t="s">
        <v>3</v>
      </c>
      <c r="N188" s="135" t="s">
        <v>40</v>
      </c>
      <c r="O188" s="136">
        <v>9.0999999999999998E-2</v>
      </c>
      <c r="P188" s="136">
        <f>O188*H188</f>
        <v>252.43327200000002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122</v>
      </c>
      <c r="AT188" s="138" t="s">
        <v>117</v>
      </c>
      <c r="AU188" s="138" t="s">
        <v>79</v>
      </c>
      <c r="AY188" s="18" t="s">
        <v>115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8" t="s">
        <v>77</v>
      </c>
      <c r="BK188" s="139">
        <f>ROUND(I188*H188,2)</f>
        <v>0</v>
      </c>
      <c r="BL188" s="18" t="s">
        <v>122</v>
      </c>
      <c r="BM188" s="138" t="s">
        <v>281</v>
      </c>
    </row>
    <row r="189" spans="2:65" s="1" customFormat="1">
      <c r="B189" s="30"/>
      <c r="D189" s="140" t="s">
        <v>124</v>
      </c>
      <c r="F189" s="141" t="s">
        <v>282</v>
      </c>
      <c r="L189" s="30"/>
      <c r="M189" s="142"/>
      <c r="N189" s="50"/>
      <c r="O189" s="50"/>
      <c r="P189" s="50"/>
      <c r="Q189" s="50"/>
      <c r="R189" s="50"/>
      <c r="S189" s="50"/>
      <c r="T189" s="51"/>
      <c r="AT189" s="18" t="s">
        <v>124</v>
      </c>
      <c r="AU189" s="18" t="s">
        <v>79</v>
      </c>
    </row>
    <row r="190" spans="2:65" s="13" customFormat="1">
      <c r="B190" s="149"/>
      <c r="D190" s="140" t="s">
        <v>126</v>
      </c>
      <c r="E190" s="150" t="s">
        <v>3</v>
      </c>
      <c r="F190" s="151" t="s">
        <v>283</v>
      </c>
      <c r="H190" s="152">
        <v>137.15</v>
      </c>
      <c r="L190" s="149"/>
      <c r="M190" s="153"/>
      <c r="N190" s="154"/>
      <c r="O190" s="154"/>
      <c r="P190" s="154"/>
      <c r="Q190" s="154"/>
      <c r="R190" s="154"/>
      <c r="S190" s="154"/>
      <c r="T190" s="155"/>
      <c r="AT190" s="150" t="s">
        <v>126</v>
      </c>
      <c r="AU190" s="150" t="s">
        <v>79</v>
      </c>
      <c r="AV190" s="13" t="s">
        <v>79</v>
      </c>
      <c r="AW190" s="13" t="s">
        <v>31</v>
      </c>
      <c r="AX190" s="13" t="s">
        <v>69</v>
      </c>
      <c r="AY190" s="150" t="s">
        <v>115</v>
      </c>
    </row>
    <row r="191" spans="2:65" s="13" customFormat="1">
      <c r="B191" s="149"/>
      <c r="D191" s="140" t="s">
        <v>126</v>
      </c>
      <c r="E191" s="150" t="s">
        <v>3</v>
      </c>
      <c r="F191" s="151" t="s">
        <v>284</v>
      </c>
      <c r="H191" s="152">
        <v>241.87</v>
      </c>
      <c r="L191" s="149"/>
      <c r="M191" s="153"/>
      <c r="N191" s="154"/>
      <c r="O191" s="154"/>
      <c r="P191" s="154"/>
      <c r="Q191" s="154"/>
      <c r="R191" s="154"/>
      <c r="S191" s="154"/>
      <c r="T191" s="155"/>
      <c r="AT191" s="150" t="s">
        <v>126</v>
      </c>
      <c r="AU191" s="150" t="s">
        <v>79</v>
      </c>
      <c r="AV191" s="13" t="s">
        <v>79</v>
      </c>
      <c r="AW191" s="13" t="s">
        <v>31</v>
      </c>
      <c r="AX191" s="13" t="s">
        <v>69</v>
      </c>
      <c r="AY191" s="150" t="s">
        <v>115</v>
      </c>
    </row>
    <row r="192" spans="2:65" s="13" customFormat="1">
      <c r="B192" s="149"/>
      <c r="D192" s="140" t="s">
        <v>126</v>
      </c>
      <c r="E192" s="150" t="s">
        <v>3</v>
      </c>
      <c r="F192" s="151" t="s">
        <v>285</v>
      </c>
      <c r="H192" s="152">
        <v>64.900000000000006</v>
      </c>
      <c r="L192" s="149"/>
      <c r="M192" s="153"/>
      <c r="N192" s="154"/>
      <c r="O192" s="154"/>
      <c r="P192" s="154"/>
      <c r="Q192" s="154"/>
      <c r="R192" s="154"/>
      <c r="S192" s="154"/>
      <c r="T192" s="155"/>
      <c r="AT192" s="150" t="s">
        <v>126</v>
      </c>
      <c r="AU192" s="150" t="s">
        <v>79</v>
      </c>
      <c r="AV192" s="13" t="s">
        <v>79</v>
      </c>
      <c r="AW192" s="13" t="s">
        <v>31</v>
      </c>
      <c r="AX192" s="13" t="s">
        <v>69</v>
      </c>
      <c r="AY192" s="150" t="s">
        <v>115</v>
      </c>
    </row>
    <row r="193" spans="2:65" s="13" customFormat="1">
      <c r="B193" s="149"/>
      <c r="D193" s="140" t="s">
        <v>126</v>
      </c>
      <c r="E193" s="150" t="s">
        <v>3</v>
      </c>
      <c r="F193" s="151" t="s">
        <v>286</v>
      </c>
      <c r="H193" s="152">
        <v>0.222</v>
      </c>
      <c r="L193" s="149"/>
      <c r="M193" s="153"/>
      <c r="N193" s="154"/>
      <c r="O193" s="154"/>
      <c r="P193" s="154"/>
      <c r="Q193" s="154"/>
      <c r="R193" s="154"/>
      <c r="S193" s="154"/>
      <c r="T193" s="155"/>
      <c r="AT193" s="150" t="s">
        <v>126</v>
      </c>
      <c r="AU193" s="150" t="s">
        <v>79</v>
      </c>
      <c r="AV193" s="13" t="s">
        <v>79</v>
      </c>
      <c r="AW193" s="13" t="s">
        <v>31</v>
      </c>
      <c r="AX193" s="13" t="s">
        <v>69</v>
      </c>
      <c r="AY193" s="150" t="s">
        <v>115</v>
      </c>
    </row>
    <row r="194" spans="2:65" s="13" customFormat="1">
      <c r="B194" s="149"/>
      <c r="D194" s="140" t="s">
        <v>126</v>
      </c>
      <c r="E194" s="150" t="s">
        <v>3</v>
      </c>
      <c r="F194" s="151" t="s">
        <v>287</v>
      </c>
      <c r="H194" s="152">
        <v>28.47</v>
      </c>
      <c r="L194" s="149"/>
      <c r="M194" s="153"/>
      <c r="N194" s="154"/>
      <c r="O194" s="154"/>
      <c r="P194" s="154"/>
      <c r="Q194" s="154"/>
      <c r="R194" s="154"/>
      <c r="S194" s="154"/>
      <c r="T194" s="155"/>
      <c r="AT194" s="150" t="s">
        <v>126</v>
      </c>
      <c r="AU194" s="150" t="s">
        <v>79</v>
      </c>
      <c r="AV194" s="13" t="s">
        <v>79</v>
      </c>
      <c r="AW194" s="13" t="s">
        <v>31</v>
      </c>
      <c r="AX194" s="13" t="s">
        <v>69</v>
      </c>
      <c r="AY194" s="150" t="s">
        <v>115</v>
      </c>
    </row>
    <row r="195" spans="2:65" s="13" customFormat="1">
      <c r="B195" s="149"/>
      <c r="D195" s="140" t="s">
        <v>126</v>
      </c>
      <c r="E195" s="150" t="s">
        <v>3</v>
      </c>
      <c r="F195" s="151" t="s">
        <v>288</v>
      </c>
      <c r="H195" s="152">
        <v>2209.5</v>
      </c>
      <c r="L195" s="149"/>
      <c r="M195" s="153"/>
      <c r="N195" s="154"/>
      <c r="O195" s="154"/>
      <c r="P195" s="154"/>
      <c r="Q195" s="154"/>
      <c r="R195" s="154"/>
      <c r="S195" s="154"/>
      <c r="T195" s="155"/>
      <c r="AT195" s="150" t="s">
        <v>126</v>
      </c>
      <c r="AU195" s="150" t="s">
        <v>79</v>
      </c>
      <c r="AV195" s="13" t="s">
        <v>79</v>
      </c>
      <c r="AW195" s="13" t="s">
        <v>31</v>
      </c>
      <c r="AX195" s="13" t="s">
        <v>69</v>
      </c>
      <c r="AY195" s="150" t="s">
        <v>115</v>
      </c>
    </row>
    <row r="196" spans="2:65" s="13" customFormat="1">
      <c r="B196" s="149"/>
      <c r="D196" s="140" t="s">
        <v>126</v>
      </c>
      <c r="E196" s="150" t="s">
        <v>3</v>
      </c>
      <c r="F196" s="151" t="s">
        <v>289</v>
      </c>
      <c r="H196" s="152">
        <v>81.25</v>
      </c>
      <c r="L196" s="149"/>
      <c r="M196" s="153"/>
      <c r="N196" s="154"/>
      <c r="O196" s="154"/>
      <c r="P196" s="154"/>
      <c r="Q196" s="154"/>
      <c r="R196" s="154"/>
      <c r="S196" s="154"/>
      <c r="T196" s="155"/>
      <c r="AT196" s="150" t="s">
        <v>126</v>
      </c>
      <c r="AU196" s="150" t="s">
        <v>79</v>
      </c>
      <c r="AV196" s="13" t="s">
        <v>79</v>
      </c>
      <c r="AW196" s="13" t="s">
        <v>31</v>
      </c>
      <c r="AX196" s="13" t="s">
        <v>69</v>
      </c>
      <c r="AY196" s="150" t="s">
        <v>115</v>
      </c>
    </row>
    <row r="197" spans="2:65" s="13" customFormat="1">
      <c r="B197" s="149"/>
      <c r="D197" s="140" t="s">
        <v>126</v>
      </c>
      <c r="E197" s="150" t="s">
        <v>3</v>
      </c>
      <c r="F197" s="151" t="s">
        <v>290</v>
      </c>
      <c r="H197" s="152">
        <v>0.63</v>
      </c>
      <c r="L197" s="149"/>
      <c r="M197" s="153"/>
      <c r="N197" s="154"/>
      <c r="O197" s="154"/>
      <c r="P197" s="154"/>
      <c r="Q197" s="154"/>
      <c r="R197" s="154"/>
      <c r="S197" s="154"/>
      <c r="T197" s="155"/>
      <c r="AT197" s="150" t="s">
        <v>126</v>
      </c>
      <c r="AU197" s="150" t="s">
        <v>79</v>
      </c>
      <c r="AV197" s="13" t="s">
        <v>79</v>
      </c>
      <c r="AW197" s="13" t="s">
        <v>31</v>
      </c>
      <c r="AX197" s="13" t="s">
        <v>69</v>
      </c>
      <c r="AY197" s="150" t="s">
        <v>115</v>
      </c>
    </row>
    <row r="198" spans="2:65" s="13" customFormat="1">
      <c r="B198" s="149"/>
      <c r="D198" s="140" t="s">
        <v>126</v>
      </c>
      <c r="E198" s="150" t="s">
        <v>3</v>
      </c>
      <c r="F198" s="151" t="s">
        <v>291</v>
      </c>
      <c r="H198" s="152">
        <v>10</v>
      </c>
      <c r="L198" s="149"/>
      <c r="M198" s="153"/>
      <c r="N198" s="154"/>
      <c r="O198" s="154"/>
      <c r="P198" s="154"/>
      <c r="Q198" s="154"/>
      <c r="R198" s="154"/>
      <c r="S198" s="154"/>
      <c r="T198" s="155"/>
      <c r="AT198" s="150" t="s">
        <v>126</v>
      </c>
      <c r="AU198" s="150" t="s">
        <v>79</v>
      </c>
      <c r="AV198" s="13" t="s">
        <v>79</v>
      </c>
      <c r="AW198" s="13" t="s">
        <v>31</v>
      </c>
      <c r="AX198" s="13" t="s">
        <v>69</v>
      </c>
      <c r="AY198" s="150" t="s">
        <v>115</v>
      </c>
    </row>
    <row r="199" spans="2:65" s="15" customFormat="1">
      <c r="B199" s="163"/>
      <c r="D199" s="140" t="s">
        <v>126</v>
      </c>
      <c r="E199" s="164" t="s">
        <v>3</v>
      </c>
      <c r="F199" s="165" t="s">
        <v>149</v>
      </c>
      <c r="H199" s="166">
        <v>2773.9920000000002</v>
      </c>
      <c r="L199" s="163"/>
      <c r="M199" s="167"/>
      <c r="N199" s="168"/>
      <c r="O199" s="168"/>
      <c r="P199" s="168"/>
      <c r="Q199" s="168"/>
      <c r="R199" s="168"/>
      <c r="S199" s="168"/>
      <c r="T199" s="169"/>
      <c r="AT199" s="164" t="s">
        <v>126</v>
      </c>
      <c r="AU199" s="164" t="s">
        <v>79</v>
      </c>
      <c r="AV199" s="15" t="s">
        <v>122</v>
      </c>
      <c r="AW199" s="15" t="s">
        <v>31</v>
      </c>
      <c r="AX199" s="15" t="s">
        <v>77</v>
      </c>
      <c r="AY199" s="164" t="s">
        <v>115</v>
      </c>
    </row>
    <row r="200" spans="2:65" s="1" customFormat="1" ht="16.5" customHeight="1">
      <c r="B200" s="127"/>
      <c r="C200" s="128" t="s">
        <v>292</v>
      </c>
      <c r="D200" s="128" t="s">
        <v>117</v>
      </c>
      <c r="E200" s="129" t="s">
        <v>293</v>
      </c>
      <c r="F200" s="130" t="s">
        <v>294</v>
      </c>
      <c r="G200" s="131" t="s">
        <v>154</v>
      </c>
      <c r="H200" s="132">
        <v>19291.944</v>
      </c>
      <c r="I200" s="133"/>
      <c r="J200" s="133">
        <f>ROUND(I200*H200,2)</f>
        <v>0</v>
      </c>
      <c r="K200" s="130" t="s">
        <v>121</v>
      </c>
      <c r="L200" s="30"/>
      <c r="M200" s="134" t="s">
        <v>3</v>
      </c>
      <c r="N200" s="135" t="s">
        <v>40</v>
      </c>
      <c r="O200" s="136">
        <v>3.0000000000000001E-3</v>
      </c>
      <c r="P200" s="136">
        <f>O200*H200</f>
        <v>57.875832000000003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122</v>
      </c>
      <c r="AT200" s="138" t="s">
        <v>117</v>
      </c>
      <c r="AU200" s="138" t="s">
        <v>79</v>
      </c>
      <c r="AY200" s="18" t="s">
        <v>115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8" t="s">
        <v>77</v>
      </c>
      <c r="BK200" s="139">
        <f>ROUND(I200*H200,2)</f>
        <v>0</v>
      </c>
      <c r="BL200" s="18" t="s">
        <v>122</v>
      </c>
      <c r="BM200" s="138" t="s">
        <v>295</v>
      </c>
    </row>
    <row r="201" spans="2:65" s="1" customFormat="1">
      <c r="B201" s="30"/>
      <c r="D201" s="140" t="s">
        <v>124</v>
      </c>
      <c r="F201" s="141" t="s">
        <v>296</v>
      </c>
      <c r="L201" s="30"/>
      <c r="M201" s="142"/>
      <c r="N201" s="50"/>
      <c r="O201" s="50"/>
      <c r="P201" s="50"/>
      <c r="Q201" s="50"/>
      <c r="R201" s="50"/>
      <c r="S201" s="50"/>
      <c r="T201" s="51"/>
      <c r="AT201" s="18" t="s">
        <v>124</v>
      </c>
      <c r="AU201" s="18" t="s">
        <v>79</v>
      </c>
    </row>
    <row r="202" spans="2:65" s="13" customFormat="1">
      <c r="B202" s="149"/>
      <c r="D202" s="140" t="s">
        <v>126</v>
      </c>
      <c r="E202" s="150" t="s">
        <v>3</v>
      </c>
      <c r="F202" s="151" t="s">
        <v>297</v>
      </c>
      <c r="H202" s="152">
        <v>19291.944</v>
      </c>
      <c r="L202" s="149"/>
      <c r="M202" s="153"/>
      <c r="N202" s="154"/>
      <c r="O202" s="154"/>
      <c r="P202" s="154"/>
      <c r="Q202" s="154"/>
      <c r="R202" s="154"/>
      <c r="S202" s="154"/>
      <c r="T202" s="155"/>
      <c r="AT202" s="150" t="s">
        <v>126</v>
      </c>
      <c r="AU202" s="150" t="s">
        <v>79</v>
      </c>
      <c r="AV202" s="13" t="s">
        <v>79</v>
      </c>
      <c r="AW202" s="13" t="s">
        <v>31</v>
      </c>
      <c r="AX202" s="13" t="s">
        <v>77</v>
      </c>
      <c r="AY202" s="150" t="s">
        <v>115</v>
      </c>
    </row>
    <row r="203" spans="2:65" s="1" customFormat="1" ht="16.5" customHeight="1">
      <c r="B203" s="127"/>
      <c r="C203" s="128" t="s">
        <v>298</v>
      </c>
      <c r="D203" s="128" t="s">
        <v>117</v>
      </c>
      <c r="E203" s="129" t="s">
        <v>299</v>
      </c>
      <c r="F203" s="130" t="s">
        <v>300</v>
      </c>
      <c r="G203" s="131" t="s">
        <v>154</v>
      </c>
      <c r="H203" s="132">
        <v>2713.3620000000001</v>
      </c>
      <c r="I203" s="133"/>
      <c r="J203" s="133">
        <f>ROUND(I203*H203,2)</f>
        <v>0</v>
      </c>
      <c r="K203" s="130" t="s">
        <v>3</v>
      </c>
      <c r="L203" s="30"/>
      <c r="M203" s="134" t="s">
        <v>3</v>
      </c>
      <c r="N203" s="135" t="s">
        <v>40</v>
      </c>
      <c r="O203" s="136">
        <v>0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122</v>
      </c>
      <c r="AT203" s="138" t="s">
        <v>117</v>
      </c>
      <c r="AU203" s="138" t="s">
        <v>79</v>
      </c>
      <c r="AY203" s="18" t="s">
        <v>115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8" t="s">
        <v>77</v>
      </c>
      <c r="BK203" s="139">
        <f>ROUND(I203*H203,2)</f>
        <v>0</v>
      </c>
      <c r="BL203" s="18" t="s">
        <v>122</v>
      </c>
      <c r="BM203" s="138" t="s">
        <v>301</v>
      </c>
    </row>
    <row r="204" spans="2:65" s="1" customFormat="1">
      <c r="B204" s="30"/>
      <c r="D204" s="140" t="s">
        <v>124</v>
      </c>
      <c r="F204" s="141" t="s">
        <v>302</v>
      </c>
      <c r="L204" s="30"/>
      <c r="M204" s="142"/>
      <c r="N204" s="50"/>
      <c r="O204" s="50"/>
      <c r="P204" s="50"/>
      <c r="Q204" s="50"/>
      <c r="R204" s="50"/>
      <c r="S204" s="50"/>
      <c r="T204" s="51"/>
      <c r="AT204" s="18" t="s">
        <v>124</v>
      </c>
      <c r="AU204" s="18" t="s">
        <v>79</v>
      </c>
    </row>
    <row r="205" spans="2:65" s="13" customFormat="1">
      <c r="B205" s="149"/>
      <c r="D205" s="140" t="s">
        <v>126</v>
      </c>
      <c r="E205" s="150" t="s">
        <v>3</v>
      </c>
      <c r="F205" s="151" t="s">
        <v>303</v>
      </c>
      <c r="H205" s="152">
        <v>2713.3620000000001</v>
      </c>
      <c r="L205" s="149"/>
      <c r="M205" s="153"/>
      <c r="N205" s="154"/>
      <c r="O205" s="154"/>
      <c r="P205" s="154"/>
      <c r="Q205" s="154"/>
      <c r="R205" s="154"/>
      <c r="S205" s="154"/>
      <c r="T205" s="155"/>
      <c r="AT205" s="150" t="s">
        <v>126</v>
      </c>
      <c r="AU205" s="150" t="s">
        <v>79</v>
      </c>
      <c r="AV205" s="13" t="s">
        <v>79</v>
      </c>
      <c r="AW205" s="13" t="s">
        <v>31</v>
      </c>
      <c r="AX205" s="13" t="s">
        <v>77</v>
      </c>
      <c r="AY205" s="150" t="s">
        <v>115</v>
      </c>
    </row>
    <row r="206" spans="2:65" s="1" customFormat="1" ht="16.5" customHeight="1">
      <c r="B206" s="127"/>
      <c r="C206" s="128" t="s">
        <v>304</v>
      </c>
      <c r="D206" s="128" t="s">
        <v>117</v>
      </c>
      <c r="E206" s="129" t="s">
        <v>305</v>
      </c>
      <c r="F206" s="130" t="s">
        <v>306</v>
      </c>
      <c r="G206" s="131" t="s">
        <v>154</v>
      </c>
      <c r="H206" s="132">
        <v>50</v>
      </c>
      <c r="I206" s="133"/>
      <c r="J206" s="133">
        <f>ROUND(I206*H206,2)</f>
        <v>0</v>
      </c>
      <c r="K206" s="130" t="s">
        <v>3</v>
      </c>
      <c r="L206" s="30"/>
      <c r="M206" s="134" t="s">
        <v>3</v>
      </c>
      <c r="N206" s="135" t="s">
        <v>40</v>
      </c>
      <c r="O206" s="136">
        <v>0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122</v>
      </c>
      <c r="AT206" s="138" t="s">
        <v>117</v>
      </c>
      <c r="AU206" s="138" t="s">
        <v>79</v>
      </c>
      <c r="AY206" s="18" t="s">
        <v>115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8" t="s">
        <v>77</v>
      </c>
      <c r="BK206" s="139">
        <f>ROUND(I206*H206,2)</f>
        <v>0</v>
      </c>
      <c r="BL206" s="18" t="s">
        <v>122</v>
      </c>
      <c r="BM206" s="138" t="s">
        <v>307</v>
      </c>
    </row>
    <row r="207" spans="2:65" s="1" customFormat="1">
      <c r="B207" s="30"/>
      <c r="D207" s="140" t="s">
        <v>124</v>
      </c>
      <c r="F207" s="141" t="s">
        <v>308</v>
      </c>
      <c r="L207" s="30"/>
      <c r="M207" s="142"/>
      <c r="N207" s="50"/>
      <c r="O207" s="50"/>
      <c r="P207" s="50"/>
      <c r="Q207" s="50"/>
      <c r="R207" s="50"/>
      <c r="S207" s="50"/>
      <c r="T207" s="51"/>
      <c r="AT207" s="18" t="s">
        <v>124</v>
      </c>
      <c r="AU207" s="18" t="s">
        <v>79</v>
      </c>
    </row>
    <row r="208" spans="2:65" s="1" customFormat="1" ht="16.5" customHeight="1">
      <c r="B208" s="127"/>
      <c r="C208" s="128" t="s">
        <v>309</v>
      </c>
      <c r="D208" s="128" t="s">
        <v>117</v>
      </c>
      <c r="E208" s="129" t="s">
        <v>310</v>
      </c>
      <c r="F208" s="130" t="s">
        <v>311</v>
      </c>
      <c r="G208" s="131" t="s">
        <v>154</v>
      </c>
      <c r="H208" s="132">
        <v>10</v>
      </c>
      <c r="I208" s="133"/>
      <c r="J208" s="133">
        <f>ROUND(I208*H208,2)</f>
        <v>0</v>
      </c>
      <c r="K208" s="130" t="s">
        <v>3</v>
      </c>
      <c r="L208" s="30"/>
      <c r="M208" s="134" t="s">
        <v>3</v>
      </c>
      <c r="N208" s="135" t="s">
        <v>40</v>
      </c>
      <c r="O208" s="136">
        <v>0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122</v>
      </c>
      <c r="AT208" s="138" t="s">
        <v>117</v>
      </c>
      <c r="AU208" s="138" t="s">
        <v>79</v>
      </c>
      <c r="AY208" s="18" t="s">
        <v>115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8" t="s">
        <v>77</v>
      </c>
      <c r="BK208" s="139">
        <f>ROUND(I208*H208,2)</f>
        <v>0</v>
      </c>
      <c r="BL208" s="18" t="s">
        <v>122</v>
      </c>
      <c r="BM208" s="138" t="s">
        <v>312</v>
      </c>
    </row>
    <row r="209" spans="2:65" s="1" customFormat="1">
      <c r="B209" s="30"/>
      <c r="D209" s="140" t="s">
        <v>124</v>
      </c>
      <c r="F209" s="141" t="s">
        <v>313</v>
      </c>
      <c r="L209" s="30"/>
      <c r="M209" s="142"/>
      <c r="N209" s="50"/>
      <c r="O209" s="50"/>
      <c r="P209" s="50"/>
      <c r="Q209" s="50"/>
      <c r="R209" s="50"/>
      <c r="S209" s="50"/>
      <c r="T209" s="51"/>
      <c r="AT209" s="18" t="s">
        <v>124</v>
      </c>
      <c r="AU209" s="18" t="s">
        <v>79</v>
      </c>
    </row>
    <row r="210" spans="2:65" s="1" customFormat="1" ht="16.5" customHeight="1">
      <c r="B210" s="127"/>
      <c r="C210" s="128" t="s">
        <v>314</v>
      </c>
      <c r="D210" s="128" t="s">
        <v>117</v>
      </c>
      <c r="E210" s="129" t="s">
        <v>315</v>
      </c>
      <c r="F210" s="130" t="s">
        <v>316</v>
      </c>
      <c r="G210" s="131" t="s">
        <v>154</v>
      </c>
      <c r="H210" s="132">
        <v>0.63</v>
      </c>
      <c r="I210" s="133"/>
      <c r="J210" s="133">
        <f>ROUND(I210*H210,2)</f>
        <v>0</v>
      </c>
      <c r="K210" s="130" t="s">
        <v>3</v>
      </c>
      <c r="L210" s="30"/>
      <c r="M210" s="134" t="s">
        <v>3</v>
      </c>
      <c r="N210" s="135" t="s">
        <v>40</v>
      </c>
      <c r="O210" s="136">
        <v>0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122</v>
      </c>
      <c r="AT210" s="138" t="s">
        <v>117</v>
      </c>
      <c r="AU210" s="138" t="s">
        <v>79</v>
      </c>
      <c r="AY210" s="18" t="s">
        <v>115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8" t="s">
        <v>77</v>
      </c>
      <c r="BK210" s="139">
        <f>ROUND(I210*H210,2)</f>
        <v>0</v>
      </c>
      <c r="BL210" s="18" t="s">
        <v>122</v>
      </c>
      <c r="BM210" s="138" t="s">
        <v>317</v>
      </c>
    </row>
    <row r="211" spans="2:65" s="1" customFormat="1" ht="18">
      <c r="B211" s="30"/>
      <c r="D211" s="140" t="s">
        <v>124</v>
      </c>
      <c r="F211" s="141" t="s">
        <v>318</v>
      </c>
      <c r="L211" s="30"/>
      <c r="M211" s="142"/>
      <c r="N211" s="50"/>
      <c r="O211" s="50"/>
      <c r="P211" s="50"/>
      <c r="Q211" s="50"/>
      <c r="R211" s="50"/>
      <c r="S211" s="50"/>
      <c r="T211" s="51"/>
      <c r="AT211" s="18" t="s">
        <v>124</v>
      </c>
      <c r="AU211" s="18" t="s">
        <v>79</v>
      </c>
    </row>
    <row r="212" spans="2:65" s="11" customFormat="1" ht="22.75" customHeight="1">
      <c r="B212" s="115"/>
      <c r="D212" s="116" t="s">
        <v>68</v>
      </c>
      <c r="E212" s="125" t="s">
        <v>319</v>
      </c>
      <c r="F212" s="125" t="s">
        <v>320</v>
      </c>
      <c r="J212" s="126">
        <f>BK212</f>
        <v>0</v>
      </c>
      <c r="L212" s="115"/>
      <c r="M212" s="119"/>
      <c r="N212" s="120"/>
      <c r="O212" s="120"/>
      <c r="P212" s="121">
        <f>SUM(P213:P214)</f>
        <v>22.227659999999997</v>
      </c>
      <c r="Q212" s="120"/>
      <c r="R212" s="121">
        <f>SUM(R213:R214)</f>
        <v>0</v>
      </c>
      <c r="S212" s="120"/>
      <c r="T212" s="122">
        <f>SUM(T213:T214)</f>
        <v>0</v>
      </c>
      <c r="AR212" s="116" t="s">
        <v>77</v>
      </c>
      <c r="AT212" s="123" t="s">
        <v>68</v>
      </c>
      <c r="AU212" s="123" t="s">
        <v>77</v>
      </c>
      <c r="AY212" s="116" t="s">
        <v>115</v>
      </c>
      <c r="BK212" s="124">
        <f>SUM(BK213:BK214)</f>
        <v>0</v>
      </c>
    </row>
    <row r="213" spans="2:65" s="1" customFormat="1" ht="16.5" customHeight="1">
      <c r="B213" s="127"/>
      <c r="C213" s="128" t="s">
        <v>321</v>
      </c>
      <c r="D213" s="128" t="s">
        <v>117</v>
      </c>
      <c r="E213" s="129" t="s">
        <v>322</v>
      </c>
      <c r="F213" s="130" t="s">
        <v>323</v>
      </c>
      <c r="G213" s="131" t="s">
        <v>154</v>
      </c>
      <c r="H213" s="132">
        <v>5.3819999999999997</v>
      </c>
      <c r="I213" s="133"/>
      <c r="J213" s="133">
        <f>ROUND(I213*H213,2)</f>
        <v>0</v>
      </c>
      <c r="K213" s="130" t="s">
        <v>121</v>
      </c>
      <c r="L213" s="30"/>
      <c r="M213" s="134" t="s">
        <v>3</v>
      </c>
      <c r="N213" s="135" t="s">
        <v>40</v>
      </c>
      <c r="O213" s="136">
        <v>4.13</v>
      </c>
      <c r="P213" s="136">
        <f>O213*H213</f>
        <v>22.227659999999997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AR213" s="138" t="s">
        <v>122</v>
      </c>
      <c r="AT213" s="138" t="s">
        <v>117</v>
      </c>
      <c r="AU213" s="138" t="s">
        <v>79</v>
      </c>
      <c r="AY213" s="18" t="s">
        <v>115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8" t="s">
        <v>77</v>
      </c>
      <c r="BK213" s="139">
        <f>ROUND(I213*H213,2)</f>
        <v>0</v>
      </c>
      <c r="BL213" s="18" t="s">
        <v>122</v>
      </c>
      <c r="BM213" s="138" t="s">
        <v>324</v>
      </c>
    </row>
    <row r="214" spans="2:65" s="1" customFormat="1" ht="18">
      <c r="B214" s="30"/>
      <c r="D214" s="140" t="s">
        <v>124</v>
      </c>
      <c r="F214" s="141" t="s">
        <v>325</v>
      </c>
      <c r="L214" s="30"/>
      <c r="M214" s="142"/>
      <c r="N214" s="50"/>
      <c r="O214" s="50"/>
      <c r="P214" s="50"/>
      <c r="Q214" s="50"/>
      <c r="R214" s="50"/>
      <c r="S214" s="50"/>
      <c r="T214" s="51"/>
      <c r="AT214" s="18" t="s">
        <v>124</v>
      </c>
      <c r="AU214" s="18" t="s">
        <v>79</v>
      </c>
    </row>
    <row r="215" spans="2:65" s="11" customFormat="1" ht="25.9" customHeight="1">
      <c r="B215" s="115"/>
      <c r="D215" s="116" t="s">
        <v>68</v>
      </c>
      <c r="E215" s="117" t="s">
        <v>326</v>
      </c>
      <c r="F215" s="117" t="s">
        <v>326</v>
      </c>
      <c r="J215" s="118">
        <f>BK215</f>
        <v>0</v>
      </c>
      <c r="L215" s="115"/>
      <c r="M215" s="119"/>
      <c r="N215" s="120"/>
      <c r="O215" s="120"/>
      <c r="P215" s="121">
        <f>P216+P220+P227</f>
        <v>137.30225999999999</v>
      </c>
      <c r="Q215" s="120"/>
      <c r="R215" s="121">
        <f>R216+R220+R227</f>
        <v>0.18</v>
      </c>
      <c r="S215" s="120"/>
      <c r="T215" s="122">
        <f>T216+T220+T227</f>
        <v>10.63</v>
      </c>
      <c r="AR215" s="116" t="s">
        <v>79</v>
      </c>
      <c r="AT215" s="123" t="s">
        <v>68</v>
      </c>
      <c r="AU215" s="123" t="s">
        <v>69</v>
      </c>
      <c r="AY215" s="116" t="s">
        <v>115</v>
      </c>
      <c r="BK215" s="124">
        <f>BK216+BK220+BK227</f>
        <v>0</v>
      </c>
    </row>
    <row r="216" spans="2:65" s="11" customFormat="1" ht="22.75" customHeight="1">
      <c r="B216" s="115"/>
      <c r="D216" s="116" t="s">
        <v>68</v>
      </c>
      <c r="E216" s="125" t="s">
        <v>327</v>
      </c>
      <c r="F216" s="125" t="s">
        <v>328</v>
      </c>
      <c r="J216" s="126">
        <f>BK216</f>
        <v>0</v>
      </c>
      <c r="L216" s="115"/>
      <c r="M216" s="119"/>
      <c r="N216" s="120"/>
      <c r="O216" s="120"/>
      <c r="P216" s="121">
        <f>SUM(P217:P219)</f>
        <v>2.5649999999999999</v>
      </c>
      <c r="Q216" s="120"/>
      <c r="R216" s="121">
        <f>SUM(R217:R219)</f>
        <v>0</v>
      </c>
      <c r="S216" s="120"/>
      <c r="T216" s="122">
        <f>SUM(T217:T219)</f>
        <v>0.63</v>
      </c>
      <c r="AR216" s="116" t="s">
        <v>79</v>
      </c>
      <c r="AT216" s="123" t="s">
        <v>68</v>
      </c>
      <c r="AU216" s="123" t="s">
        <v>77</v>
      </c>
      <c r="AY216" s="116" t="s">
        <v>115</v>
      </c>
      <c r="BK216" s="124">
        <f>SUM(BK217:BK219)</f>
        <v>0</v>
      </c>
    </row>
    <row r="217" spans="2:65" s="1" customFormat="1" ht="16.5" customHeight="1">
      <c r="B217" s="127"/>
      <c r="C217" s="128" t="s">
        <v>329</v>
      </c>
      <c r="D217" s="128" t="s">
        <v>117</v>
      </c>
      <c r="E217" s="129" t="s">
        <v>330</v>
      </c>
      <c r="F217" s="130" t="s">
        <v>331</v>
      </c>
      <c r="G217" s="131" t="s">
        <v>167</v>
      </c>
      <c r="H217" s="132">
        <v>45</v>
      </c>
      <c r="I217" s="133"/>
      <c r="J217" s="133">
        <f>ROUND(I217*H217,2)</f>
        <v>0</v>
      </c>
      <c r="K217" s="130" t="s">
        <v>121</v>
      </c>
      <c r="L217" s="30"/>
      <c r="M217" s="134" t="s">
        <v>3</v>
      </c>
      <c r="N217" s="135" t="s">
        <v>40</v>
      </c>
      <c r="O217" s="136">
        <v>5.7000000000000002E-2</v>
      </c>
      <c r="P217" s="136">
        <f>O217*H217</f>
        <v>2.5649999999999999</v>
      </c>
      <c r="Q217" s="136">
        <v>0</v>
      </c>
      <c r="R217" s="136">
        <f>Q217*H217</f>
        <v>0</v>
      </c>
      <c r="S217" s="136">
        <v>1.4E-2</v>
      </c>
      <c r="T217" s="137">
        <f>S217*H217</f>
        <v>0.63</v>
      </c>
      <c r="AR217" s="138" t="s">
        <v>225</v>
      </c>
      <c r="AT217" s="138" t="s">
        <v>117</v>
      </c>
      <c r="AU217" s="138" t="s">
        <v>79</v>
      </c>
      <c r="AY217" s="18" t="s">
        <v>115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8" t="s">
        <v>77</v>
      </c>
      <c r="BK217" s="139">
        <f>ROUND(I217*H217,2)</f>
        <v>0</v>
      </c>
      <c r="BL217" s="18" t="s">
        <v>225</v>
      </c>
      <c r="BM217" s="138" t="s">
        <v>332</v>
      </c>
    </row>
    <row r="218" spans="2:65" s="1" customFormat="1">
      <c r="B218" s="30"/>
      <c r="D218" s="140" t="s">
        <v>124</v>
      </c>
      <c r="F218" s="141" t="s">
        <v>333</v>
      </c>
      <c r="L218" s="30"/>
      <c r="M218" s="142"/>
      <c r="N218" s="50"/>
      <c r="O218" s="50"/>
      <c r="P218" s="50"/>
      <c r="Q218" s="50"/>
      <c r="R218" s="50"/>
      <c r="S218" s="50"/>
      <c r="T218" s="51"/>
      <c r="AT218" s="18" t="s">
        <v>124</v>
      </c>
      <c r="AU218" s="18" t="s">
        <v>79</v>
      </c>
    </row>
    <row r="219" spans="2:65" s="13" customFormat="1">
      <c r="B219" s="149"/>
      <c r="D219" s="140" t="s">
        <v>126</v>
      </c>
      <c r="E219" s="150" t="s">
        <v>3</v>
      </c>
      <c r="F219" s="151" t="s">
        <v>334</v>
      </c>
      <c r="H219" s="152">
        <v>45</v>
      </c>
      <c r="L219" s="149"/>
      <c r="M219" s="153"/>
      <c r="N219" s="154"/>
      <c r="O219" s="154"/>
      <c r="P219" s="154"/>
      <c r="Q219" s="154"/>
      <c r="R219" s="154"/>
      <c r="S219" s="154"/>
      <c r="T219" s="155"/>
      <c r="AT219" s="150" t="s">
        <v>126</v>
      </c>
      <c r="AU219" s="150" t="s">
        <v>79</v>
      </c>
      <c r="AV219" s="13" t="s">
        <v>79</v>
      </c>
      <c r="AW219" s="13" t="s">
        <v>31</v>
      </c>
      <c r="AX219" s="13" t="s">
        <v>77</v>
      </c>
      <c r="AY219" s="150" t="s">
        <v>115</v>
      </c>
    </row>
    <row r="220" spans="2:65" s="11" customFormat="1" ht="22.75" customHeight="1">
      <c r="B220" s="115"/>
      <c r="D220" s="116" t="s">
        <v>68</v>
      </c>
      <c r="E220" s="125" t="s">
        <v>335</v>
      </c>
      <c r="F220" s="125" t="s">
        <v>336</v>
      </c>
      <c r="J220" s="126">
        <f>BK220</f>
        <v>0</v>
      </c>
      <c r="L220" s="115"/>
      <c r="M220" s="119"/>
      <c r="N220" s="120"/>
      <c r="O220" s="120"/>
      <c r="P220" s="121">
        <f>SUM(P221:P226)</f>
        <v>7.2372599999999991</v>
      </c>
      <c r="Q220" s="120"/>
      <c r="R220" s="121">
        <f>SUM(R221:R226)</f>
        <v>0.18</v>
      </c>
      <c r="S220" s="120"/>
      <c r="T220" s="122">
        <f>SUM(T221:T226)</f>
        <v>0</v>
      </c>
      <c r="AR220" s="116" t="s">
        <v>79</v>
      </c>
      <c r="AT220" s="123" t="s">
        <v>68</v>
      </c>
      <c r="AU220" s="123" t="s">
        <v>77</v>
      </c>
      <c r="AY220" s="116" t="s">
        <v>115</v>
      </c>
      <c r="BK220" s="124">
        <f>SUM(BK221:BK226)</f>
        <v>0</v>
      </c>
    </row>
    <row r="221" spans="2:65" s="1" customFormat="1" ht="16.5" customHeight="1">
      <c r="B221" s="127"/>
      <c r="C221" s="128" t="s">
        <v>337</v>
      </c>
      <c r="D221" s="128" t="s">
        <v>117</v>
      </c>
      <c r="E221" s="129" t="s">
        <v>338</v>
      </c>
      <c r="F221" s="130" t="s">
        <v>339</v>
      </c>
      <c r="G221" s="131" t="s">
        <v>340</v>
      </c>
      <c r="H221" s="132">
        <v>18</v>
      </c>
      <c r="I221" s="133"/>
      <c r="J221" s="133">
        <f>ROUND(I221*H221,2)</f>
        <v>0</v>
      </c>
      <c r="K221" s="130" t="s">
        <v>121</v>
      </c>
      <c r="L221" s="30"/>
      <c r="M221" s="134" t="s">
        <v>3</v>
      </c>
      <c r="N221" s="135" t="s">
        <v>40</v>
      </c>
      <c r="O221" s="136">
        <v>0.36</v>
      </c>
      <c r="P221" s="136">
        <f>O221*H221</f>
        <v>6.4799999999999995</v>
      </c>
      <c r="Q221" s="136">
        <v>0.01</v>
      </c>
      <c r="R221" s="136">
        <f>Q221*H221</f>
        <v>0.18</v>
      </c>
      <c r="S221" s="136">
        <v>0</v>
      </c>
      <c r="T221" s="137">
        <f>S221*H221</f>
        <v>0</v>
      </c>
      <c r="AR221" s="138" t="s">
        <v>225</v>
      </c>
      <c r="AT221" s="138" t="s">
        <v>117</v>
      </c>
      <c r="AU221" s="138" t="s">
        <v>79</v>
      </c>
      <c r="AY221" s="18" t="s">
        <v>115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8" t="s">
        <v>77</v>
      </c>
      <c r="BK221" s="139">
        <f>ROUND(I221*H221,2)</f>
        <v>0</v>
      </c>
      <c r="BL221" s="18" t="s">
        <v>225</v>
      </c>
      <c r="BM221" s="138" t="s">
        <v>341</v>
      </c>
    </row>
    <row r="222" spans="2:65" s="1" customFormat="1">
      <c r="B222" s="30"/>
      <c r="D222" s="140" t="s">
        <v>124</v>
      </c>
      <c r="F222" s="141" t="s">
        <v>342</v>
      </c>
      <c r="L222" s="30"/>
      <c r="M222" s="142"/>
      <c r="N222" s="50"/>
      <c r="O222" s="50"/>
      <c r="P222" s="50"/>
      <c r="Q222" s="50"/>
      <c r="R222" s="50"/>
      <c r="S222" s="50"/>
      <c r="T222" s="51"/>
      <c r="AT222" s="18" t="s">
        <v>124</v>
      </c>
      <c r="AU222" s="18" t="s">
        <v>79</v>
      </c>
    </row>
    <row r="223" spans="2:65" s="12" customFormat="1">
      <c r="B223" s="143"/>
      <c r="D223" s="140" t="s">
        <v>126</v>
      </c>
      <c r="E223" s="144" t="s">
        <v>3</v>
      </c>
      <c r="F223" s="145" t="s">
        <v>343</v>
      </c>
      <c r="H223" s="144" t="s">
        <v>3</v>
      </c>
      <c r="L223" s="143"/>
      <c r="M223" s="146"/>
      <c r="N223" s="147"/>
      <c r="O223" s="147"/>
      <c r="P223" s="147"/>
      <c r="Q223" s="147"/>
      <c r="R223" s="147"/>
      <c r="S223" s="147"/>
      <c r="T223" s="148"/>
      <c r="AT223" s="144" t="s">
        <v>126</v>
      </c>
      <c r="AU223" s="144" t="s">
        <v>79</v>
      </c>
      <c r="AV223" s="12" t="s">
        <v>77</v>
      </c>
      <c r="AW223" s="12" t="s">
        <v>31</v>
      </c>
      <c r="AX223" s="12" t="s">
        <v>69</v>
      </c>
      <c r="AY223" s="144" t="s">
        <v>115</v>
      </c>
    </row>
    <row r="224" spans="2:65" s="13" customFormat="1">
      <c r="B224" s="149"/>
      <c r="D224" s="140" t="s">
        <v>126</v>
      </c>
      <c r="E224" s="150" t="s">
        <v>3</v>
      </c>
      <c r="F224" s="151" t="s">
        <v>344</v>
      </c>
      <c r="H224" s="152">
        <v>18</v>
      </c>
      <c r="L224" s="149"/>
      <c r="M224" s="153"/>
      <c r="N224" s="154"/>
      <c r="O224" s="154"/>
      <c r="P224" s="154"/>
      <c r="Q224" s="154"/>
      <c r="R224" s="154"/>
      <c r="S224" s="154"/>
      <c r="T224" s="155"/>
      <c r="AT224" s="150" t="s">
        <v>126</v>
      </c>
      <c r="AU224" s="150" t="s">
        <v>79</v>
      </c>
      <c r="AV224" s="13" t="s">
        <v>79</v>
      </c>
      <c r="AW224" s="13" t="s">
        <v>31</v>
      </c>
      <c r="AX224" s="13" t="s">
        <v>77</v>
      </c>
      <c r="AY224" s="150" t="s">
        <v>115</v>
      </c>
    </row>
    <row r="225" spans="2:65" s="1" customFormat="1" ht="16.5" customHeight="1">
      <c r="B225" s="127"/>
      <c r="C225" s="128" t="s">
        <v>345</v>
      </c>
      <c r="D225" s="128" t="s">
        <v>117</v>
      </c>
      <c r="E225" s="129" t="s">
        <v>346</v>
      </c>
      <c r="F225" s="130" t="s">
        <v>347</v>
      </c>
      <c r="G225" s="131" t="s">
        <v>154</v>
      </c>
      <c r="H225" s="132">
        <v>0.18</v>
      </c>
      <c r="I225" s="133"/>
      <c r="J225" s="133">
        <f>ROUND(I225*H225,2)</f>
        <v>0</v>
      </c>
      <c r="K225" s="130" t="s">
        <v>121</v>
      </c>
      <c r="L225" s="30"/>
      <c r="M225" s="134" t="s">
        <v>3</v>
      </c>
      <c r="N225" s="135" t="s">
        <v>40</v>
      </c>
      <c r="O225" s="136">
        <v>4.2069999999999999</v>
      </c>
      <c r="P225" s="136">
        <f>O225*H225</f>
        <v>0.75725999999999993</v>
      </c>
      <c r="Q225" s="136">
        <v>0</v>
      </c>
      <c r="R225" s="136">
        <f>Q225*H225</f>
        <v>0</v>
      </c>
      <c r="S225" s="136">
        <v>0</v>
      </c>
      <c r="T225" s="137">
        <f>S225*H225</f>
        <v>0</v>
      </c>
      <c r="AR225" s="138" t="s">
        <v>225</v>
      </c>
      <c r="AT225" s="138" t="s">
        <v>117</v>
      </c>
      <c r="AU225" s="138" t="s">
        <v>79</v>
      </c>
      <c r="AY225" s="18" t="s">
        <v>115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8" t="s">
        <v>77</v>
      </c>
      <c r="BK225" s="139">
        <f>ROUND(I225*H225,2)</f>
        <v>0</v>
      </c>
      <c r="BL225" s="18" t="s">
        <v>225</v>
      </c>
      <c r="BM225" s="138" t="s">
        <v>348</v>
      </c>
    </row>
    <row r="226" spans="2:65" s="1" customFormat="1" ht="18">
      <c r="B226" s="30"/>
      <c r="D226" s="140" t="s">
        <v>124</v>
      </c>
      <c r="F226" s="141" t="s">
        <v>349</v>
      </c>
      <c r="L226" s="30"/>
      <c r="M226" s="142"/>
      <c r="N226" s="50"/>
      <c r="O226" s="50"/>
      <c r="P226" s="50"/>
      <c r="Q226" s="50"/>
      <c r="R226" s="50"/>
      <c r="S226" s="50"/>
      <c r="T226" s="51"/>
      <c r="AT226" s="18" t="s">
        <v>124</v>
      </c>
      <c r="AU226" s="18" t="s">
        <v>79</v>
      </c>
    </row>
    <row r="227" spans="2:65" s="11" customFormat="1" ht="22.75" customHeight="1">
      <c r="B227" s="115"/>
      <c r="D227" s="116" t="s">
        <v>68</v>
      </c>
      <c r="E227" s="125" t="s">
        <v>350</v>
      </c>
      <c r="F227" s="125" t="s">
        <v>351</v>
      </c>
      <c r="J227" s="126">
        <f>BK227</f>
        <v>0</v>
      </c>
      <c r="L227" s="115"/>
      <c r="M227" s="119"/>
      <c r="N227" s="120"/>
      <c r="O227" s="120"/>
      <c r="P227" s="121">
        <f>SUM(P228:P231)</f>
        <v>127.5</v>
      </c>
      <c r="Q227" s="120"/>
      <c r="R227" s="121">
        <f>SUM(R228:R231)</f>
        <v>0</v>
      </c>
      <c r="S227" s="120"/>
      <c r="T227" s="122">
        <f>SUM(T228:T231)</f>
        <v>10</v>
      </c>
      <c r="AR227" s="116" t="s">
        <v>79</v>
      </c>
      <c r="AT227" s="123" t="s">
        <v>68</v>
      </c>
      <c r="AU227" s="123" t="s">
        <v>77</v>
      </c>
      <c r="AY227" s="116" t="s">
        <v>115</v>
      </c>
      <c r="BK227" s="124">
        <f>SUM(BK228:BK231)</f>
        <v>0</v>
      </c>
    </row>
    <row r="228" spans="2:65" s="1" customFormat="1" ht="16.5" customHeight="1">
      <c r="B228" s="127"/>
      <c r="C228" s="128" t="s">
        <v>352</v>
      </c>
      <c r="D228" s="128" t="s">
        <v>117</v>
      </c>
      <c r="E228" s="129" t="s">
        <v>353</v>
      </c>
      <c r="F228" s="130" t="s">
        <v>354</v>
      </c>
      <c r="G228" s="131" t="s">
        <v>167</v>
      </c>
      <c r="H228" s="132">
        <v>500</v>
      </c>
      <c r="I228" s="133"/>
      <c r="J228" s="133">
        <f>ROUND(I228*H228,2)</f>
        <v>0</v>
      </c>
      <c r="K228" s="130" t="s">
        <v>3</v>
      </c>
      <c r="L228" s="30"/>
      <c r="M228" s="134" t="s">
        <v>3</v>
      </c>
      <c r="N228" s="135" t="s">
        <v>40</v>
      </c>
      <c r="O228" s="136">
        <v>0.255</v>
      </c>
      <c r="P228" s="136">
        <f>O228*H228</f>
        <v>127.5</v>
      </c>
      <c r="Q228" s="136">
        <v>0</v>
      </c>
      <c r="R228" s="136">
        <f>Q228*H228</f>
        <v>0</v>
      </c>
      <c r="S228" s="136">
        <v>0.02</v>
      </c>
      <c r="T228" s="137">
        <f>S228*H228</f>
        <v>10</v>
      </c>
      <c r="AR228" s="138" t="s">
        <v>225</v>
      </c>
      <c r="AT228" s="138" t="s">
        <v>117</v>
      </c>
      <c r="AU228" s="138" t="s">
        <v>79</v>
      </c>
      <c r="AY228" s="18" t="s">
        <v>115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8" t="s">
        <v>77</v>
      </c>
      <c r="BK228" s="139">
        <f>ROUND(I228*H228,2)</f>
        <v>0</v>
      </c>
      <c r="BL228" s="18" t="s">
        <v>225</v>
      </c>
      <c r="BM228" s="138" t="s">
        <v>355</v>
      </c>
    </row>
    <row r="229" spans="2:65" s="1" customFormat="1">
      <c r="B229" s="30"/>
      <c r="D229" s="140" t="s">
        <v>124</v>
      </c>
      <c r="F229" s="141" t="s">
        <v>354</v>
      </c>
      <c r="L229" s="30"/>
      <c r="M229" s="142"/>
      <c r="N229" s="50"/>
      <c r="O229" s="50"/>
      <c r="P229" s="50"/>
      <c r="Q229" s="50"/>
      <c r="R229" s="50"/>
      <c r="S229" s="50"/>
      <c r="T229" s="51"/>
      <c r="AT229" s="18" t="s">
        <v>124</v>
      </c>
      <c r="AU229" s="18" t="s">
        <v>79</v>
      </c>
    </row>
    <row r="230" spans="2:65" s="12" customFormat="1" ht="20">
      <c r="B230" s="143"/>
      <c r="D230" s="140" t="s">
        <v>126</v>
      </c>
      <c r="E230" s="144" t="s">
        <v>3</v>
      </c>
      <c r="F230" s="145" t="s">
        <v>356</v>
      </c>
      <c r="H230" s="144" t="s">
        <v>3</v>
      </c>
      <c r="L230" s="143"/>
      <c r="M230" s="146"/>
      <c r="N230" s="147"/>
      <c r="O230" s="147"/>
      <c r="P230" s="147"/>
      <c r="Q230" s="147"/>
      <c r="R230" s="147"/>
      <c r="S230" s="147"/>
      <c r="T230" s="148"/>
      <c r="AT230" s="144" t="s">
        <v>126</v>
      </c>
      <c r="AU230" s="144" t="s">
        <v>79</v>
      </c>
      <c r="AV230" s="12" t="s">
        <v>77</v>
      </c>
      <c r="AW230" s="12" t="s">
        <v>31</v>
      </c>
      <c r="AX230" s="12" t="s">
        <v>69</v>
      </c>
      <c r="AY230" s="144" t="s">
        <v>115</v>
      </c>
    </row>
    <row r="231" spans="2:65" s="13" customFormat="1">
      <c r="B231" s="149"/>
      <c r="D231" s="140" t="s">
        <v>126</v>
      </c>
      <c r="E231" s="150" t="s">
        <v>3</v>
      </c>
      <c r="F231" s="151" t="s">
        <v>357</v>
      </c>
      <c r="H231" s="152">
        <v>500</v>
      </c>
      <c r="L231" s="149"/>
      <c r="M231" s="179"/>
      <c r="N231" s="180"/>
      <c r="O231" s="180"/>
      <c r="P231" s="180"/>
      <c r="Q231" s="180"/>
      <c r="R231" s="180"/>
      <c r="S231" s="180"/>
      <c r="T231" s="181"/>
      <c r="AT231" s="150" t="s">
        <v>126</v>
      </c>
      <c r="AU231" s="150" t="s">
        <v>79</v>
      </c>
      <c r="AV231" s="13" t="s">
        <v>79</v>
      </c>
      <c r="AW231" s="13" t="s">
        <v>31</v>
      </c>
      <c r="AX231" s="13" t="s">
        <v>77</v>
      </c>
      <c r="AY231" s="150" t="s">
        <v>115</v>
      </c>
    </row>
    <row r="232" spans="2:65" s="1" customFormat="1" ht="7" customHeight="1">
      <c r="B232" s="39"/>
      <c r="C232" s="40"/>
      <c r="D232" s="40"/>
      <c r="E232" s="40"/>
      <c r="F232" s="40"/>
      <c r="G232" s="40"/>
      <c r="H232" s="40"/>
      <c r="I232" s="40"/>
      <c r="J232" s="40"/>
      <c r="K232" s="40"/>
      <c r="L232" s="30"/>
    </row>
  </sheetData>
  <autoFilter ref="C87:K231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4"/>
  <sheetViews>
    <sheetView showGridLines="0" topLeftCell="D71" workbookViewId="0">
      <selection activeCell="I82" sqref="I82"/>
    </sheetView>
  </sheetViews>
  <sheetFormatPr defaultRowHeight="10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7" customWidth="1"/>
    <col min="8" max="8" width="11.44140625" customWidth="1"/>
    <col min="9" max="11" width="20.2187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3"/>
    </row>
    <row r="2" spans="1:46" ht="37" customHeight="1">
      <c r="L2" s="277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8" t="s">
        <v>83</v>
      </c>
    </row>
    <row r="3" spans="1:46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ht="25" customHeight="1">
      <c r="B4" s="21"/>
      <c r="D4" s="22" t="s">
        <v>84</v>
      </c>
      <c r="L4" s="21"/>
      <c r="M4" s="84" t="s">
        <v>11</v>
      </c>
      <c r="AT4" s="18" t="s">
        <v>4</v>
      </c>
    </row>
    <row r="5" spans="1:46" ht="7" customHeight="1">
      <c r="B5" s="21"/>
      <c r="L5" s="21"/>
    </row>
    <row r="6" spans="1:46" ht="12" customHeight="1">
      <c r="B6" s="21"/>
      <c r="D6" s="27" t="s">
        <v>15</v>
      </c>
      <c r="L6" s="21"/>
    </row>
    <row r="7" spans="1:46" ht="16.5" customHeight="1">
      <c r="B7" s="21"/>
      <c r="E7" s="297" t="str">
        <f>'Rekapitulace stavby'!K6</f>
        <v>Projektová dokumentace objektu Husovo náměstí 2 - bourací práce</v>
      </c>
      <c r="F7" s="298"/>
      <c r="G7" s="298"/>
      <c r="H7" s="298"/>
      <c r="L7" s="21"/>
    </row>
    <row r="8" spans="1:46" s="1" customFormat="1" ht="12" customHeight="1">
      <c r="B8" s="30"/>
      <c r="D8" s="27" t="s">
        <v>85</v>
      </c>
      <c r="L8" s="30"/>
    </row>
    <row r="9" spans="1:46" s="1" customFormat="1" ht="37" customHeight="1">
      <c r="B9" s="30"/>
      <c r="E9" s="270" t="s">
        <v>358</v>
      </c>
      <c r="F9" s="296"/>
      <c r="G9" s="296"/>
      <c r="H9" s="296"/>
      <c r="L9" s="30"/>
    </row>
    <row r="10" spans="1:46" s="1" customFormat="1">
      <c r="B10" s="30"/>
      <c r="L10" s="30"/>
    </row>
    <row r="11" spans="1:46" s="1" customFormat="1" ht="12" customHeight="1">
      <c r="B11" s="30"/>
      <c r="D11" s="27" t="s">
        <v>17</v>
      </c>
      <c r="F11" s="25" t="s">
        <v>3</v>
      </c>
      <c r="I11" s="27" t="s">
        <v>18</v>
      </c>
      <c r="J11" s="25" t="s">
        <v>3</v>
      </c>
      <c r="L11" s="30"/>
    </row>
    <row r="12" spans="1:46" s="1" customFormat="1" ht="12" customHeight="1">
      <c r="B12" s="30"/>
      <c r="D12" s="27" t="s">
        <v>19</v>
      </c>
      <c r="F12" s="25" t="s">
        <v>20</v>
      </c>
      <c r="I12" s="27" t="s">
        <v>21</v>
      </c>
      <c r="J12" s="47" t="str">
        <f>'Rekapitulace stavby'!AN8</f>
        <v>22. 2. 2019</v>
      </c>
      <c r="L12" s="30"/>
    </row>
    <row r="13" spans="1:46" s="1" customFormat="1" ht="10.75" customHeight="1">
      <c r="B13" s="30"/>
      <c r="L13" s="30"/>
    </row>
    <row r="14" spans="1:46" s="1" customFormat="1" ht="12" customHeight="1">
      <c r="B14" s="30"/>
      <c r="D14" s="27" t="s">
        <v>23</v>
      </c>
      <c r="I14" s="27" t="s">
        <v>24</v>
      </c>
      <c r="J14" s="25" t="s">
        <v>3</v>
      </c>
      <c r="L14" s="30"/>
    </row>
    <row r="15" spans="1:46" s="1" customFormat="1" ht="18" customHeight="1">
      <c r="B15" s="30"/>
      <c r="E15" s="25" t="s">
        <v>26</v>
      </c>
      <c r="I15" s="27" t="s">
        <v>27</v>
      </c>
      <c r="J15" s="25" t="s">
        <v>3</v>
      </c>
      <c r="L15" s="30"/>
    </row>
    <row r="16" spans="1:46" s="1" customFormat="1" ht="7" customHeight="1">
      <c r="B16" s="30"/>
      <c r="L16" s="30"/>
    </row>
    <row r="17" spans="2:12" s="1" customFormat="1" ht="12" customHeight="1">
      <c r="B17" s="30"/>
      <c r="D17" s="27" t="s">
        <v>28</v>
      </c>
      <c r="I17" s="27" t="s">
        <v>24</v>
      </c>
      <c r="J17" s="25" t="str">
        <f>'Rekapitulace stavby'!AN13</f>
        <v/>
      </c>
      <c r="L17" s="30"/>
    </row>
    <row r="18" spans="2:12" s="1" customFormat="1" ht="18" customHeight="1">
      <c r="B18" s="30"/>
      <c r="E18" s="287" t="str">
        <f>'Rekapitulace stavby'!E14</f>
        <v xml:space="preserve"> </v>
      </c>
      <c r="F18" s="287"/>
      <c r="G18" s="287"/>
      <c r="H18" s="287"/>
      <c r="I18" s="27" t="s">
        <v>27</v>
      </c>
      <c r="J18" s="25" t="str">
        <f>'Rekapitulace stavby'!AN14</f>
        <v/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7" t="s">
        <v>29</v>
      </c>
      <c r="I20" s="27" t="s">
        <v>24</v>
      </c>
      <c r="J20" s="25" t="s">
        <v>3</v>
      </c>
      <c r="L20" s="30"/>
    </row>
    <row r="21" spans="2:12" s="1" customFormat="1" ht="18" customHeight="1">
      <c r="B21" s="30"/>
      <c r="E21" s="25" t="s">
        <v>30</v>
      </c>
      <c r="I21" s="27" t="s">
        <v>27</v>
      </c>
      <c r="J21" s="25" t="s">
        <v>3</v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7" t="s">
        <v>32</v>
      </c>
      <c r="I23" s="27" t="s">
        <v>24</v>
      </c>
      <c r="J23" s="25" t="str">
        <f>IF('Rekapitulace stavby'!AN19="","",'Rekapitulace stavby'!AN19)</f>
        <v/>
      </c>
      <c r="L23" s="30"/>
    </row>
    <row r="24" spans="2:12" s="1" customFormat="1" ht="18" customHeight="1">
      <c r="B24" s="30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7" t="s">
        <v>33</v>
      </c>
      <c r="L26" s="30"/>
    </row>
    <row r="27" spans="2:12" s="7" customFormat="1" ht="51" customHeight="1">
      <c r="B27" s="85"/>
      <c r="E27" s="279" t="s">
        <v>34</v>
      </c>
      <c r="F27" s="279"/>
      <c r="G27" s="279"/>
      <c r="H27" s="279"/>
      <c r="L27" s="85"/>
    </row>
    <row r="28" spans="2:12" s="1" customFormat="1" ht="7" customHeight="1">
      <c r="B28" s="30"/>
      <c r="L28" s="30"/>
    </row>
    <row r="29" spans="2:12" s="1" customFormat="1" ht="7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4" customHeight="1">
      <c r="B30" s="30"/>
      <c r="D30" s="86" t="s">
        <v>35</v>
      </c>
      <c r="J30" s="61">
        <f>ROUND(J80, 2)</f>
        <v>0</v>
      </c>
      <c r="L30" s="30"/>
    </row>
    <row r="31" spans="2:12" s="1" customFormat="1" ht="7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" customHeight="1">
      <c r="B33" s="30"/>
      <c r="D33" s="87" t="s">
        <v>39</v>
      </c>
      <c r="E33" s="27" t="s">
        <v>40</v>
      </c>
      <c r="F33" s="88">
        <f>ROUND((SUM(BE80:BE83)),  2)</f>
        <v>0</v>
      </c>
      <c r="I33" s="89">
        <v>0.21</v>
      </c>
      <c r="J33" s="88">
        <f>ROUND(((SUM(BE80:BE83))*I33),  2)</f>
        <v>0</v>
      </c>
      <c r="L33" s="30"/>
    </row>
    <row r="34" spans="2:12" s="1" customFormat="1" ht="14.4" customHeight="1">
      <c r="B34" s="30"/>
      <c r="E34" s="27" t="s">
        <v>41</v>
      </c>
      <c r="F34" s="88">
        <f>ROUND((SUM(BF80:BF83)),  2)</f>
        <v>0</v>
      </c>
      <c r="I34" s="89">
        <v>0.15</v>
      </c>
      <c r="J34" s="88">
        <f>ROUND(((SUM(BF80:BF83))*I34),  2)</f>
        <v>0</v>
      </c>
      <c r="L34" s="30"/>
    </row>
    <row r="35" spans="2:12" s="1" customFormat="1" ht="14.4" hidden="1" customHeight="1">
      <c r="B35" s="30"/>
      <c r="E35" s="27" t="s">
        <v>42</v>
      </c>
      <c r="F35" s="88">
        <f>ROUND((SUM(BG80:BG83)),  2)</f>
        <v>0</v>
      </c>
      <c r="I35" s="89">
        <v>0.21</v>
      </c>
      <c r="J35" s="88">
        <f>0</f>
        <v>0</v>
      </c>
      <c r="L35" s="30"/>
    </row>
    <row r="36" spans="2:12" s="1" customFormat="1" ht="14.4" hidden="1" customHeight="1">
      <c r="B36" s="30"/>
      <c r="E36" s="27" t="s">
        <v>43</v>
      </c>
      <c r="F36" s="88">
        <f>ROUND((SUM(BH80:BH83)),  2)</f>
        <v>0</v>
      </c>
      <c r="I36" s="89">
        <v>0.15</v>
      </c>
      <c r="J36" s="88">
        <f>0</f>
        <v>0</v>
      </c>
      <c r="L36" s="30"/>
    </row>
    <row r="37" spans="2:12" s="1" customFormat="1" ht="14.4" hidden="1" customHeight="1">
      <c r="B37" s="30"/>
      <c r="E37" s="27" t="s">
        <v>44</v>
      </c>
      <c r="F37" s="88">
        <f>ROUND((SUM(BI80:BI83)),  2)</f>
        <v>0</v>
      </c>
      <c r="I37" s="89">
        <v>0</v>
      </c>
      <c r="J37" s="88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0"/>
      <c r="D39" s="91" t="s">
        <v>45</v>
      </c>
      <c r="E39" s="52"/>
      <c r="F39" s="52"/>
      <c r="G39" s="92" t="s">
        <v>46</v>
      </c>
      <c r="H39" s="93" t="s">
        <v>47</v>
      </c>
      <c r="I39" s="52"/>
      <c r="J39" s="94">
        <f>SUM(J30:J37)</f>
        <v>0</v>
      </c>
      <c r="K39" s="95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7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5" customHeight="1">
      <c r="B45" s="30"/>
      <c r="C45" s="22" t="s">
        <v>87</v>
      </c>
      <c r="L45" s="30"/>
    </row>
    <row r="46" spans="2:12" s="1" customFormat="1" ht="7" customHeight="1">
      <c r="B46" s="30"/>
      <c r="L46" s="30"/>
    </row>
    <row r="47" spans="2:12" s="1" customFormat="1" ht="12" customHeight="1">
      <c r="B47" s="30"/>
      <c r="C47" s="27" t="s">
        <v>15</v>
      </c>
      <c r="L47" s="30"/>
    </row>
    <row r="48" spans="2:12" s="1" customFormat="1" ht="16.5" customHeight="1">
      <c r="B48" s="30"/>
      <c r="E48" s="297" t="str">
        <f>E7</f>
        <v>Projektová dokumentace objektu Husovo náměstí 2 - bourací práce</v>
      </c>
      <c r="F48" s="298"/>
      <c r="G48" s="298"/>
      <c r="H48" s="298"/>
      <c r="L48" s="30"/>
    </row>
    <row r="49" spans="2:47" s="1" customFormat="1" ht="12" customHeight="1">
      <c r="B49" s="30"/>
      <c r="C49" s="27" t="s">
        <v>85</v>
      </c>
      <c r="L49" s="30"/>
    </row>
    <row r="50" spans="2:47" s="1" customFormat="1" ht="16.5" customHeight="1">
      <c r="B50" s="30"/>
      <c r="E50" s="270" t="str">
        <f>E9</f>
        <v>02 - Vedlejší a ostatní náklady</v>
      </c>
      <c r="F50" s="296"/>
      <c r="G50" s="296"/>
      <c r="H50" s="296"/>
      <c r="L50" s="30"/>
    </row>
    <row r="51" spans="2:47" s="1" customFormat="1" ht="7" customHeight="1">
      <c r="B51" s="30"/>
      <c r="L51" s="30"/>
    </row>
    <row r="52" spans="2:47" s="1" customFormat="1" ht="12" customHeight="1">
      <c r="B52" s="30"/>
      <c r="C52" s="27" t="s">
        <v>19</v>
      </c>
      <c r="F52" s="25" t="str">
        <f>F12</f>
        <v xml:space="preserve"> </v>
      </c>
      <c r="I52" s="27" t="s">
        <v>21</v>
      </c>
      <c r="J52" s="47" t="str">
        <f>IF(J12="","",J12)</f>
        <v>22. 2. 2019</v>
      </c>
      <c r="L52" s="30"/>
    </row>
    <row r="53" spans="2:47" s="1" customFormat="1" ht="7" customHeight="1">
      <c r="B53" s="30"/>
      <c r="L53" s="30"/>
    </row>
    <row r="54" spans="2:47" s="1" customFormat="1" ht="27.9" customHeight="1">
      <c r="B54" s="30"/>
      <c r="C54" s="27" t="s">
        <v>23</v>
      </c>
      <c r="F54" s="25" t="str">
        <f>E15</f>
        <v>Město Chabařovice</v>
      </c>
      <c r="I54" s="27" t="s">
        <v>29</v>
      </c>
      <c r="J54" s="28" t="str">
        <f>E21</f>
        <v>Ing. Arch. Luboš Kotiš</v>
      </c>
      <c r="L54" s="30"/>
    </row>
    <row r="55" spans="2:47" s="1" customFormat="1" ht="15.15" customHeight="1">
      <c r="B55" s="30"/>
      <c r="C55" s="27" t="s">
        <v>28</v>
      </c>
      <c r="F55" s="25" t="str">
        <f>IF(E18="","",E18)</f>
        <v xml:space="preserve"> </v>
      </c>
      <c r="I55" s="27" t="s">
        <v>32</v>
      </c>
      <c r="J55" s="28" t="str">
        <f>E24</f>
        <v xml:space="preserve"> </v>
      </c>
      <c r="L55" s="30"/>
    </row>
    <row r="56" spans="2:47" s="1" customFormat="1" ht="10.25" customHeight="1">
      <c r="B56" s="30"/>
      <c r="L56" s="30"/>
    </row>
    <row r="57" spans="2:47" s="1" customFormat="1" ht="29.25" customHeight="1">
      <c r="B57" s="30"/>
      <c r="C57" s="96" t="s">
        <v>88</v>
      </c>
      <c r="D57" s="90"/>
      <c r="E57" s="90"/>
      <c r="F57" s="90"/>
      <c r="G57" s="90"/>
      <c r="H57" s="90"/>
      <c r="I57" s="90"/>
      <c r="J57" s="97" t="s">
        <v>89</v>
      </c>
      <c r="K57" s="90"/>
      <c r="L57" s="30"/>
    </row>
    <row r="58" spans="2:47" s="1" customFormat="1" ht="10.25" customHeight="1">
      <c r="B58" s="30"/>
      <c r="L58" s="30"/>
    </row>
    <row r="59" spans="2:47" s="1" customFormat="1" ht="22.75" customHeight="1">
      <c r="B59" s="30"/>
      <c r="C59" s="98" t="s">
        <v>67</v>
      </c>
      <c r="J59" s="61">
        <f>J80</f>
        <v>0</v>
      </c>
      <c r="L59" s="30"/>
      <c r="AU59" s="18" t="s">
        <v>90</v>
      </c>
    </row>
    <row r="60" spans="2:47" s="8" customFormat="1" ht="25" customHeight="1">
      <c r="B60" s="99"/>
      <c r="D60" s="100" t="s">
        <v>359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>
      <c r="B61" s="30"/>
      <c r="L61" s="30"/>
    </row>
    <row r="62" spans="2:47" s="1" customFormat="1" ht="7" customHeight="1"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30"/>
    </row>
    <row r="66" spans="2:63" s="1" customFormat="1" ht="7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0"/>
    </row>
    <row r="67" spans="2:63" s="1" customFormat="1" ht="25" customHeight="1">
      <c r="B67" s="30"/>
      <c r="C67" s="22" t="s">
        <v>100</v>
      </c>
      <c r="L67" s="30"/>
    </row>
    <row r="68" spans="2:63" s="1" customFormat="1" ht="7" customHeight="1">
      <c r="B68" s="30"/>
      <c r="L68" s="30"/>
    </row>
    <row r="69" spans="2:63" s="1" customFormat="1" ht="12" customHeight="1">
      <c r="B69" s="30"/>
      <c r="C69" s="27" t="s">
        <v>15</v>
      </c>
      <c r="L69" s="30"/>
    </row>
    <row r="70" spans="2:63" s="1" customFormat="1" ht="16.5" customHeight="1">
      <c r="B70" s="30"/>
      <c r="E70" s="297" t="str">
        <f>E7</f>
        <v>Projektová dokumentace objektu Husovo náměstí 2 - bourací práce</v>
      </c>
      <c r="F70" s="298"/>
      <c r="G70" s="298"/>
      <c r="H70" s="298"/>
      <c r="L70" s="30"/>
    </row>
    <row r="71" spans="2:63" s="1" customFormat="1" ht="12" customHeight="1">
      <c r="B71" s="30"/>
      <c r="C71" s="27" t="s">
        <v>85</v>
      </c>
      <c r="L71" s="30"/>
    </row>
    <row r="72" spans="2:63" s="1" customFormat="1" ht="16.5" customHeight="1">
      <c r="B72" s="30"/>
      <c r="E72" s="270" t="str">
        <f>E9</f>
        <v>02 - Vedlejší a ostatní náklady</v>
      </c>
      <c r="F72" s="296"/>
      <c r="G72" s="296"/>
      <c r="H72" s="296"/>
      <c r="L72" s="30"/>
    </row>
    <row r="73" spans="2:63" s="1" customFormat="1" ht="7" customHeight="1">
      <c r="B73" s="30"/>
      <c r="L73" s="30"/>
    </row>
    <row r="74" spans="2:63" s="1" customFormat="1" ht="12" customHeight="1">
      <c r="B74" s="30"/>
      <c r="C74" s="27" t="s">
        <v>19</v>
      </c>
      <c r="F74" s="25" t="str">
        <f>F12</f>
        <v xml:space="preserve"> </v>
      </c>
      <c r="I74" s="27" t="s">
        <v>21</v>
      </c>
      <c r="J74" s="47" t="str">
        <f>IF(J12="","",J12)</f>
        <v>22. 2. 2019</v>
      </c>
      <c r="L74" s="30"/>
    </row>
    <row r="75" spans="2:63" s="1" customFormat="1" ht="7" customHeight="1">
      <c r="B75" s="30"/>
      <c r="L75" s="30"/>
    </row>
    <row r="76" spans="2:63" s="1" customFormat="1" ht="27.9" customHeight="1">
      <c r="B76" s="30"/>
      <c r="C76" s="27" t="s">
        <v>23</v>
      </c>
      <c r="F76" s="25" t="str">
        <f>E15</f>
        <v>Město Chabařovice</v>
      </c>
      <c r="I76" s="27" t="s">
        <v>29</v>
      </c>
      <c r="J76" s="28" t="str">
        <f>E21</f>
        <v>Ing. Arch. Luboš Kotiš</v>
      </c>
      <c r="L76" s="30"/>
    </row>
    <row r="77" spans="2:63" s="1" customFormat="1" ht="15.15" customHeight="1">
      <c r="B77" s="30"/>
      <c r="C77" s="27" t="s">
        <v>28</v>
      </c>
      <c r="F77" s="25" t="str">
        <f>IF(E18="","",E18)</f>
        <v xml:space="preserve"> </v>
      </c>
      <c r="I77" s="27" t="s">
        <v>32</v>
      </c>
      <c r="J77" s="28" t="str">
        <f>E24</f>
        <v xml:space="preserve"> </v>
      </c>
      <c r="L77" s="30"/>
    </row>
    <row r="78" spans="2:63" s="1" customFormat="1" ht="10.25" customHeight="1">
      <c r="B78" s="30"/>
      <c r="L78" s="30"/>
    </row>
    <row r="79" spans="2:63" s="10" customFormat="1" ht="29.25" customHeight="1">
      <c r="B79" s="107"/>
      <c r="C79" s="108" t="s">
        <v>101</v>
      </c>
      <c r="D79" s="109" t="s">
        <v>54</v>
      </c>
      <c r="E79" s="109" t="s">
        <v>50</v>
      </c>
      <c r="F79" s="109" t="s">
        <v>51</v>
      </c>
      <c r="G79" s="109" t="s">
        <v>102</v>
      </c>
      <c r="H79" s="109" t="s">
        <v>103</v>
      </c>
      <c r="I79" s="109" t="s">
        <v>104</v>
      </c>
      <c r="J79" s="109" t="s">
        <v>89</v>
      </c>
      <c r="K79" s="110" t="s">
        <v>105</v>
      </c>
      <c r="L79" s="107"/>
      <c r="M79" s="54" t="s">
        <v>3</v>
      </c>
      <c r="N79" s="55" t="s">
        <v>39</v>
      </c>
      <c r="O79" s="55" t="s">
        <v>106</v>
      </c>
      <c r="P79" s="55" t="s">
        <v>107</v>
      </c>
      <c r="Q79" s="55" t="s">
        <v>108</v>
      </c>
      <c r="R79" s="55" t="s">
        <v>109</v>
      </c>
      <c r="S79" s="55" t="s">
        <v>110</v>
      </c>
      <c r="T79" s="56" t="s">
        <v>111</v>
      </c>
    </row>
    <row r="80" spans="2:63" s="1" customFormat="1" ht="22.75" customHeight="1">
      <c r="B80" s="30"/>
      <c r="C80" s="59" t="s">
        <v>112</v>
      </c>
      <c r="J80" s="111">
        <f>BK80</f>
        <v>0</v>
      </c>
      <c r="L80" s="30"/>
      <c r="M80" s="57"/>
      <c r="N80" s="48"/>
      <c r="O80" s="48"/>
      <c r="P80" s="112">
        <f>P81</f>
        <v>0</v>
      </c>
      <c r="Q80" s="48"/>
      <c r="R80" s="112">
        <f>R81</f>
        <v>0</v>
      </c>
      <c r="S80" s="48"/>
      <c r="T80" s="113">
        <f>T81</f>
        <v>0</v>
      </c>
      <c r="AT80" s="18" t="s">
        <v>68</v>
      </c>
      <c r="AU80" s="18" t="s">
        <v>90</v>
      </c>
      <c r="BK80" s="114">
        <f>BK81</f>
        <v>0</v>
      </c>
    </row>
    <row r="81" spans="2:65" s="11" customFormat="1" ht="25.9" customHeight="1">
      <c r="B81" s="115"/>
      <c r="D81" s="116" t="s">
        <v>68</v>
      </c>
      <c r="E81" s="117" t="s">
        <v>360</v>
      </c>
      <c r="F81" s="117" t="s">
        <v>361</v>
      </c>
      <c r="J81" s="118">
        <f>BK81</f>
        <v>0</v>
      </c>
      <c r="L81" s="115"/>
      <c r="M81" s="119"/>
      <c r="N81" s="120"/>
      <c r="O81" s="120"/>
      <c r="P81" s="121">
        <f>SUM(P82:P83)</f>
        <v>0</v>
      </c>
      <c r="Q81" s="120"/>
      <c r="R81" s="121">
        <f>SUM(R82:R83)</f>
        <v>0</v>
      </c>
      <c r="S81" s="120"/>
      <c r="T81" s="122">
        <f>SUM(T82:T83)</f>
        <v>0</v>
      </c>
      <c r="AR81" s="116" t="s">
        <v>150</v>
      </c>
      <c r="AT81" s="123" t="s">
        <v>68</v>
      </c>
      <c r="AU81" s="123" t="s">
        <v>69</v>
      </c>
      <c r="AY81" s="116" t="s">
        <v>115</v>
      </c>
      <c r="BK81" s="124">
        <f>SUM(BK82:BK83)</f>
        <v>0</v>
      </c>
    </row>
    <row r="82" spans="2:65" s="1" customFormat="1" ht="16.5" customHeight="1">
      <c r="B82" s="127"/>
      <c r="C82" s="128" t="s">
        <v>77</v>
      </c>
      <c r="D82" s="128" t="s">
        <v>117</v>
      </c>
      <c r="E82" s="129" t="s">
        <v>360</v>
      </c>
      <c r="F82" s="130" t="s">
        <v>362</v>
      </c>
      <c r="G82" s="131" t="s">
        <v>204</v>
      </c>
      <c r="H82" s="132">
        <v>1</v>
      </c>
      <c r="I82" s="133"/>
      <c r="J82" s="133">
        <f>ROUND(I82*H82,2)</f>
        <v>0</v>
      </c>
      <c r="K82" s="130" t="s">
        <v>3</v>
      </c>
      <c r="L82" s="30"/>
      <c r="M82" s="134" t="s">
        <v>3</v>
      </c>
      <c r="N82" s="135" t="s">
        <v>40</v>
      </c>
      <c r="O82" s="136">
        <v>0</v>
      </c>
      <c r="P82" s="136">
        <f>O82*H82</f>
        <v>0</v>
      </c>
      <c r="Q82" s="136">
        <v>0</v>
      </c>
      <c r="R82" s="136">
        <f>Q82*H82</f>
        <v>0</v>
      </c>
      <c r="S82" s="136">
        <v>0</v>
      </c>
      <c r="T82" s="137">
        <f>S82*H82</f>
        <v>0</v>
      </c>
      <c r="AR82" s="138" t="s">
        <v>122</v>
      </c>
      <c r="AT82" s="138" t="s">
        <v>117</v>
      </c>
      <c r="AU82" s="138" t="s">
        <v>77</v>
      </c>
      <c r="AY82" s="18" t="s">
        <v>115</v>
      </c>
      <c r="BE82" s="139">
        <f>IF(N82="základní",J82,0)</f>
        <v>0</v>
      </c>
      <c r="BF82" s="139">
        <f>IF(N82="snížená",J82,0)</f>
        <v>0</v>
      </c>
      <c r="BG82" s="139">
        <f>IF(N82="zákl. přenesená",J82,0)</f>
        <v>0</v>
      </c>
      <c r="BH82" s="139">
        <f>IF(N82="sníž. přenesená",J82,0)</f>
        <v>0</v>
      </c>
      <c r="BI82" s="139">
        <f>IF(N82="nulová",J82,0)</f>
        <v>0</v>
      </c>
      <c r="BJ82" s="18" t="s">
        <v>77</v>
      </c>
      <c r="BK82" s="139">
        <f>ROUND(I82*H82,2)</f>
        <v>0</v>
      </c>
      <c r="BL82" s="18" t="s">
        <v>122</v>
      </c>
      <c r="BM82" s="138" t="s">
        <v>363</v>
      </c>
    </row>
    <row r="83" spans="2:65" s="1" customFormat="1">
      <c r="B83" s="30"/>
      <c r="D83" s="140" t="s">
        <v>124</v>
      </c>
      <c r="F83" s="141" t="s">
        <v>362</v>
      </c>
      <c r="L83" s="30"/>
      <c r="M83" s="182"/>
      <c r="N83" s="183"/>
      <c r="O83" s="183"/>
      <c r="P83" s="183"/>
      <c r="Q83" s="183"/>
      <c r="R83" s="183"/>
      <c r="S83" s="183"/>
      <c r="T83" s="184"/>
      <c r="AT83" s="18" t="s">
        <v>124</v>
      </c>
      <c r="AU83" s="18" t="s">
        <v>77</v>
      </c>
    </row>
    <row r="84" spans="2:65" s="1" customFormat="1" ht="7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30"/>
    </row>
  </sheetData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"/>
  <cols>
    <col min="1" max="1" width="8.33203125" style="185" customWidth="1"/>
    <col min="2" max="2" width="1.6640625" style="185" customWidth="1"/>
    <col min="3" max="4" width="5" style="185" customWidth="1"/>
    <col min="5" max="5" width="11.6640625" style="185" customWidth="1"/>
    <col min="6" max="6" width="9.21875" style="185" customWidth="1"/>
    <col min="7" max="7" width="5" style="185" customWidth="1"/>
    <col min="8" max="8" width="77.77734375" style="185" customWidth="1"/>
    <col min="9" max="10" width="20" style="185" customWidth="1"/>
    <col min="11" max="11" width="1.6640625" style="185" customWidth="1"/>
  </cols>
  <sheetData>
    <row r="1" spans="2:11" ht="37.5" customHeight="1"/>
    <row r="2" spans="2:11" ht="7.5" customHeight="1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6" customFormat="1" ht="45" customHeight="1">
      <c r="B3" s="189"/>
      <c r="C3" s="299" t="s">
        <v>364</v>
      </c>
      <c r="D3" s="299"/>
      <c r="E3" s="299"/>
      <c r="F3" s="299"/>
      <c r="G3" s="299"/>
      <c r="H3" s="299"/>
      <c r="I3" s="299"/>
      <c r="J3" s="299"/>
      <c r="K3" s="190"/>
    </row>
    <row r="4" spans="2:11" ht="25.5" customHeight="1">
      <c r="B4" s="191"/>
      <c r="C4" s="301" t="s">
        <v>365</v>
      </c>
      <c r="D4" s="301"/>
      <c r="E4" s="301"/>
      <c r="F4" s="301"/>
      <c r="G4" s="301"/>
      <c r="H4" s="301"/>
      <c r="I4" s="301"/>
      <c r="J4" s="301"/>
      <c r="K4" s="192"/>
    </row>
    <row r="5" spans="2:11" ht="5.25" customHeight="1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ht="15" customHeight="1">
      <c r="B6" s="191"/>
      <c r="C6" s="300" t="s">
        <v>366</v>
      </c>
      <c r="D6" s="300"/>
      <c r="E6" s="300"/>
      <c r="F6" s="300"/>
      <c r="G6" s="300"/>
      <c r="H6" s="300"/>
      <c r="I6" s="300"/>
      <c r="J6" s="300"/>
      <c r="K6" s="192"/>
    </row>
    <row r="7" spans="2:11" ht="15" customHeight="1">
      <c r="B7" s="195"/>
      <c r="C7" s="300" t="s">
        <v>367</v>
      </c>
      <c r="D7" s="300"/>
      <c r="E7" s="300"/>
      <c r="F7" s="300"/>
      <c r="G7" s="300"/>
      <c r="H7" s="300"/>
      <c r="I7" s="300"/>
      <c r="J7" s="300"/>
      <c r="K7" s="192"/>
    </row>
    <row r="8" spans="2:11" ht="12.75" customHeight="1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ht="15" customHeight="1">
      <c r="B9" s="195"/>
      <c r="C9" s="300" t="s">
        <v>368</v>
      </c>
      <c r="D9" s="300"/>
      <c r="E9" s="300"/>
      <c r="F9" s="300"/>
      <c r="G9" s="300"/>
      <c r="H9" s="300"/>
      <c r="I9" s="300"/>
      <c r="J9" s="300"/>
      <c r="K9" s="192"/>
    </row>
    <row r="10" spans="2:11" ht="15" customHeight="1">
      <c r="B10" s="195"/>
      <c r="C10" s="194"/>
      <c r="D10" s="300" t="s">
        <v>369</v>
      </c>
      <c r="E10" s="300"/>
      <c r="F10" s="300"/>
      <c r="G10" s="300"/>
      <c r="H10" s="300"/>
      <c r="I10" s="300"/>
      <c r="J10" s="300"/>
      <c r="K10" s="192"/>
    </row>
    <row r="11" spans="2:11" ht="15" customHeight="1">
      <c r="B11" s="195"/>
      <c r="C11" s="196"/>
      <c r="D11" s="300" t="s">
        <v>370</v>
      </c>
      <c r="E11" s="300"/>
      <c r="F11" s="300"/>
      <c r="G11" s="300"/>
      <c r="H11" s="300"/>
      <c r="I11" s="300"/>
      <c r="J11" s="300"/>
      <c r="K11" s="192"/>
    </row>
    <row r="12" spans="2:11" ht="15" customHeight="1">
      <c r="B12" s="195"/>
      <c r="C12" s="196"/>
      <c r="D12" s="194"/>
      <c r="E12" s="194"/>
      <c r="F12" s="194"/>
      <c r="G12" s="194"/>
      <c r="H12" s="194"/>
      <c r="I12" s="194"/>
      <c r="J12" s="194"/>
      <c r="K12" s="192"/>
    </row>
    <row r="13" spans="2:11" ht="15" customHeight="1">
      <c r="B13" s="195"/>
      <c r="C13" s="196"/>
      <c r="D13" s="197" t="s">
        <v>371</v>
      </c>
      <c r="E13" s="194"/>
      <c r="F13" s="194"/>
      <c r="G13" s="194"/>
      <c r="H13" s="194"/>
      <c r="I13" s="194"/>
      <c r="J13" s="194"/>
      <c r="K13" s="192"/>
    </row>
    <row r="14" spans="2:11" ht="12.75" customHeight="1">
      <c r="B14" s="195"/>
      <c r="C14" s="196"/>
      <c r="D14" s="196"/>
      <c r="E14" s="196"/>
      <c r="F14" s="196"/>
      <c r="G14" s="196"/>
      <c r="H14" s="196"/>
      <c r="I14" s="196"/>
      <c r="J14" s="196"/>
      <c r="K14" s="192"/>
    </row>
    <row r="15" spans="2:11" ht="15" customHeight="1">
      <c r="B15" s="195"/>
      <c r="C15" s="196"/>
      <c r="D15" s="300" t="s">
        <v>372</v>
      </c>
      <c r="E15" s="300"/>
      <c r="F15" s="300"/>
      <c r="G15" s="300"/>
      <c r="H15" s="300"/>
      <c r="I15" s="300"/>
      <c r="J15" s="300"/>
      <c r="K15" s="192"/>
    </row>
    <row r="16" spans="2:11" ht="15" customHeight="1">
      <c r="B16" s="195"/>
      <c r="C16" s="196"/>
      <c r="D16" s="300" t="s">
        <v>373</v>
      </c>
      <c r="E16" s="300"/>
      <c r="F16" s="300"/>
      <c r="G16" s="300"/>
      <c r="H16" s="300"/>
      <c r="I16" s="300"/>
      <c r="J16" s="300"/>
      <c r="K16" s="192"/>
    </row>
    <row r="17" spans="2:11" ht="15" customHeight="1">
      <c r="B17" s="195"/>
      <c r="C17" s="196"/>
      <c r="D17" s="300" t="s">
        <v>374</v>
      </c>
      <c r="E17" s="300"/>
      <c r="F17" s="300"/>
      <c r="G17" s="300"/>
      <c r="H17" s="300"/>
      <c r="I17" s="300"/>
      <c r="J17" s="300"/>
      <c r="K17" s="192"/>
    </row>
    <row r="18" spans="2:11" ht="15" customHeight="1">
      <c r="B18" s="195"/>
      <c r="C18" s="196"/>
      <c r="D18" s="196"/>
      <c r="E18" s="198" t="s">
        <v>76</v>
      </c>
      <c r="F18" s="300" t="s">
        <v>375</v>
      </c>
      <c r="G18" s="300"/>
      <c r="H18" s="300"/>
      <c r="I18" s="300"/>
      <c r="J18" s="300"/>
      <c r="K18" s="192"/>
    </row>
    <row r="19" spans="2:11" ht="15" customHeight="1">
      <c r="B19" s="195"/>
      <c r="C19" s="196"/>
      <c r="D19" s="196"/>
      <c r="E19" s="198" t="s">
        <v>376</v>
      </c>
      <c r="F19" s="300" t="s">
        <v>377</v>
      </c>
      <c r="G19" s="300"/>
      <c r="H19" s="300"/>
      <c r="I19" s="300"/>
      <c r="J19" s="300"/>
      <c r="K19" s="192"/>
    </row>
    <row r="20" spans="2:11" ht="15" customHeight="1">
      <c r="B20" s="195"/>
      <c r="C20" s="196"/>
      <c r="D20" s="196"/>
      <c r="E20" s="198" t="s">
        <v>378</v>
      </c>
      <c r="F20" s="300" t="s">
        <v>379</v>
      </c>
      <c r="G20" s="300"/>
      <c r="H20" s="300"/>
      <c r="I20" s="300"/>
      <c r="J20" s="300"/>
      <c r="K20" s="192"/>
    </row>
    <row r="21" spans="2:11" ht="15" customHeight="1">
      <c r="B21" s="195"/>
      <c r="C21" s="196"/>
      <c r="D21" s="196"/>
      <c r="E21" s="198" t="s">
        <v>82</v>
      </c>
      <c r="F21" s="300" t="s">
        <v>81</v>
      </c>
      <c r="G21" s="300"/>
      <c r="H21" s="300"/>
      <c r="I21" s="300"/>
      <c r="J21" s="300"/>
      <c r="K21" s="192"/>
    </row>
    <row r="22" spans="2:11" ht="15" customHeight="1">
      <c r="B22" s="195"/>
      <c r="C22" s="196"/>
      <c r="D22" s="196"/>
      <c r="E22" s="198" t="s">
        <v>380</v>
      </c>
      <c r="F22" s="300" t="s">
        <v>381</v>
      </c>
      <c r="G22" s="300"/>
      <c r="H22" s="300"/>
      <c r="I22" s="300"/>
      <c r="J22" s="300"/>
      <c r="K22" s="192"/>
    </row>
    <row r="23" spans="2:11" ht="15" customHeight="1">
      <c r="B23" s="195"/>
      <c r="C23" s="196"/>
      <c r="D23" s="196"/>
      <c r="E23" s="198" t="s">
        <v>382</v>
      </c>
      <c r="F23" s="300" t="s">
        <v>383</v>
      </c>
      <c r="G23" s="300"/>
      <c r="H23" s="300"/>
      <c r="I23" s="300"/>
      <c r="J23" s="300"/>
      <c r="K23" s="192"/>
    </row>
    <row r="24" spans="2:11" ht="12.75" customHeight="1">
      <c r="B24" s="195"/>
      <c r="C24" s="196"/>
      <c r="D24" s="196"/>
      <c r="E24" s="196"/>
      <c r="F24" s="196"/>
      <c r="G24" s="196"/>
      <c r="H24" s="196"/>
      <c r="I24" s="196"/>
      <c r="J24" s="196"/>
      <c r="K24" s="192"/>
    </row>
    <row r="25" spans="2:11" ht="15" customHeight="1">
      <c r="B25" s="195"/>
      <c r="C25" s="300" t="s">
        <v>384</v>
      </c>
      <c r="D25" s="300"/>
      <c r="E25" s="300"/>
      <c r="F25" s="300"/>
      <c r="G25" s="300"/>
      <c r="H25" s="300"/>
      <c r="I25" s="300"/>
      <c r="J25" s="300"/>
      <c r="K25" s="192"/>
    </row>
    <row r="26" spans="2:11" ht="15" customHeight="1">
      <c r="B26" s="195"/>
      <c r="C26" s="300" t="s">
        <v>385</v>
      </c>
      <c r="D26" s="300"/>
      <c r="E26" s="300"/>
      <c r="F26" s="300"/>
      <c r="G26" s="300"/>
      <c r="H26" s="300"/>
      <c r="I26" s="300"/>
      <c r="J26" s="300"/>
      <c r="K26" s="192"/>
    </row>
    <row r="27" spans="2:11" ht="15" customHeight="1">
      <c r="B27" s="195"/>
      <c r="C27" s="194"/>
      <c r="D27" s="300" t="s">
        <v>386</v>
      </c>
      <c r="E27" s="300"/>
      <c r="F27" s="300"/>
      <c r="G27" s="300"/>
      <c r="H27" s="300"/>
      <c r="I27" s="300"/>
      <c r="J27" s="300"/>
      <c r="K27" s="192"/>
    </row>
    <row r="28" spans="2:11" ht="15" customHeight="1">
      <c r="B28" s="195"/>
      <c r="C28" s="196"/>
      <c r="D28" s="300" t="s">
        <v>387</v>
      </c>
      <c r="E28" s="300"/>
      <c r="F28" s="300"/>
      <c r="G28" s="300"/>
      <c r="H28" s="300"/>
      <c r="I28" s="300"/>
      <c r="J28" s="300"/>
      <c r="K28" s="192"/>
    </row>
    <row r="29" spans="2:11" ht="12.75" customHeight="1">
      <c r="B29" s="195"/>
      <c r="C29" s="196"/>
      <c r="D29" s="196"/>
      <c r="E29" s="196"/>
      <c r="F29" s="196"/>
      <c r="G29" s="196"/>
      <c r="H29" s="196"/>
      <c r="I29" s="196"/>
      <c r="J29" s="196"/>
      <c r="K29" s="192"/>
    </row>
    <row r="30" spans="2:11" ht="15" customHeight="1">
      <c r="B30" s="195"/>
      <c r="C30" s="196"/>
      <c r="D30" s="300" t="s">
        <v>388</v>
      </c>
      <c r="E30" s="300"/>
      <c r="F30" s="300"/>
      <c r="G30" s="300"/>
      <c r="H30" s="300"/>
      <c r="I30" s="300"/>
      <c r="J30" s="300"/>
      <c r="K30" s="192"/>
    </row>
    <row r="31" spans="2:11" ht="15" customHeight="1">
      <c r="B31" s="195"/>
      <c r="C31" s="196"/>
      <c r="D31" s="300" t="s">
        <v>389</v>
      </c>
      <c r="E31" s="300"/>
      <c r="F31" s="300"/>
      <c r="G31" s="300"/>
      <c r="H31" s="300"/>
      <c r="I31" s="300"/>
      <c r="J31" s="300"/>
      <c r="K31" s="192"/>
    </row>
    <row r="32" spans="2:11" ht="12.75" customHeight="1">
      <c r="B32" s="195"/>
      <c r="C32" s="196"/>
      <c r="D32" s="196"/>
      <c r="E32" s="196"/>
      <c r="F32" s="196"/>
      <c r="G32" s="196"/>
      <c r="H32" s="196"/>
      <c r="I32" s="196"/>
      <c r="J32" s="196"/>
      <c r="K32" s="192"/>
    </row>
    <row r="33" spans="2:11" ht="15" customHeight="1">
      <c r="B33" s="195"/>
      <c r="C33" s="196"/>
      <c r="D33" s="300" t="s">
        <v>390</v>
      </c>
      <c r="E33" s="300"/>
      <c r="F33" s="300"/>
      <c r="G33" s="300"/>
      <c r="H33" s="300"/>
      <c r="I33" s="300"/>
      <c r="J33" s="300"/>
      <c r="K33" s="192"/>
    </row>
    <row r="34" spans="2:11" ht="15" customHeight="1">
      <c r="B34" s="195"/>
      <c r="C34" s="196"/>
      <c r="D34" s="300" t="s">
        <v>391</v>
      </c>
      <c r="E34" s="300"/>
      <c r="F34" s="300"/>
      <c r="G34" s="300"/>
      <c r="H34" s="300"/>
      <c r="I34" s="300"/>
      <c r="J34" s="300"/>
      <c r="K34" s="192"/>
    </row>
    <row r="35" spans="2:11" ht="15" customHeight="1">
      <c r="B35" s="195"/>
      <c r="C35" s="196"/>
      <c r="D35" s="300" t="s">
        <v>392</v>
      </c>
      <c r="E35" s="300"/>
      <c r="F35" s="300"/>
      <c r="G35" s="300"/>
      <c r="H35" s="300"/>
      <c r="I35" s="300"/>
      <c r="J35" s="300"/>
      <c r="K35" s="192"/>
    </row>
    <row r="36" spans="2:11" ht="15" customHeight="1">
      <c r="B36" s="195"/>
      <c r="C36" s="196"/>
      <c r="D36" s="194"/>
      <c r="E36" s="197" t="s">
        <v>101</v>
      </c>
      <c r="F36" s="194"/>
      <c r="G36" s="300" t="s">
        <v>393</v>
      </c>
      <c r="H36" s="300"/>
      <c r="I36" s="300"/>
      <c r="J36" s="300"/>
      <c r="K36" s="192"/>
    </row>
    <row r="37" spans="2:11" ht="30.75" customHeight="1">
      <c r="B37" s="195"/>
      <c r="C37" s="196"/>
      <c r="D37" s="194"/>
      <c r="E37" s="197" t="s">
        <v>394</v>
      </c>
      <c r="F37" s="194"/>
      <c r="G37" s="300" t="s">
        <v>395</v>
      </c>
      <c r="H37" s="300"/>
      <c r="I37" s="300"/>
      <c r="J37" s="300"/>
      <c r="K37" s="192"/>
    </row>
    <row r="38" spans="2:11" ht="15" customHeight="1">
      <c r="B38" s="195"/>
      <c r="C38" s="196"/>
      <c r="D38" s="194"/>
      <c r="E38" s="197" t="s">
        <v>50</v>
      </c>
      <c r="F38" s="194"/>
      <c r="G38" s="300" t="s">
        <v>396</v>
      </c>
      <c r="H38" s="300"/>
      <c r="I38" s="300"/>
      <c r="J38" s="300"/>
      <c r="K38" s="192"/>
    </row>
    <row r="39" spans="2:11" ht="15" customHeight="1">
      <c r="B39" s="195"/>
      <c r="C39" s="196"/>
      <c r="D39" s="194"/>
      <c r="E39" s="197" t="s">
        <v>51</v>
      </c>
      <c r="F39" s="194"/>
      <c r="G39" s="300" t="s">
        <v>397</v>
      </c>
      <c r="H39" s="300"/>
      <c r="I39" s="300"/>
      <c r="J39" s="300"/>
      <c r="K39" s="192"/>
    </row>
    <row r="40" spans="2:11" ht="15" customHeight="1">
      <c r="B40" s="195"/>
      <c r="C40" s="196"/>
      <c r="D40" s="194"/>
      <c r="E40" s="197" t="s">
        <v>102</v>
      </c>
      <c r="F40" s="194"/>
      <c r="G40" s="300" t="s">
        <v>398</v>
      </c>
      <c r="H40" s="300"/>
      <c r="I40" s="300"/>
      <c r="J40" s="300"/>
      <c r="K40" s="192"/>
    </row>
    <row r="41" spans="2:11" ht="15" customHeight="1">
      <c r="B41" s="195"/>
      <c r="C41" s="196"/>
      <c r="D41" s="194"/>
      <c r="E41" s="197" t="s">
        <v>103</v>
      </c>
      <c r="F41" s="194"/>
      <c r="G41" s="300" t="s">
        <v>399</v>
      </c>
      <c r="H41" s="300"/>
      <c r="I41" s="300"/>
      <c r="J41" s="300"/>
      <c r="K41" s="192"/>
    </row>
    <row r="42" spans="2:11" ht="15" customHeight="1">
      <c r="B42" s="195"/>
      <c r="C42" s="196"/>
      <c r="D42" s="194"/>
      <c r="E42" s="197" t="s">
        <v>400</v>
      </c>
      <c r="F42" s="194"/>
      <c r="G42" s="300" t="s">
        <v>401</v>
      </c>
      <c r="H42" s="300"/>
      <c r="I42" s="300"/>
      <c r="J42" s="300"/>
      <c r="K42" s="192"/>
    </row>
    <row r="43" spans="2:11" ht="15" customHeight="1">
      <c r="B43" s="195"/>
      <c r="C43" s="196"/>
      <c r="D43" s="194"/>
      <c r="E43" s="197"/>
      <c r="F43" s="194"/>
      <c r="G43" s="300" t="s">
        <v>402</v>
      </c>
      <c r="H43" s="300"/>
      <c r="I43" s="300"/>
      <c r="J43" s="300"/>
      <c r="K43" s="192"/>
    </row>
    <row r="44" spans="2:11" ht="15" customHeight="1">
      <c r="B44" s="195"/>
      <c r="C44" s="196"/>
      <c r="D44" s="194"/>
      <c r="E44" s="197" t="s">
        <v>403</v>
      </c>
      <c r="F44" s="194"/>
      <c r="G44" s="300" t="s">
        <v>404</v>
      </c>
      <c r="H44" s="300"/>
      <c r="I44" s="300"/>
      <c r="J44" s="300"/>
      <c r="K44" s="192"/>
    </row>
    <row r="45" spans="2:11" ht="15" customHeight="1">
      <c r="B45" s="195"/>
      <c r="C45" s="196"/>
      <c r="D45" s="194"/>
      <c r="E45" s="197" t="s">
        <v>105</v>
      </c>
      <c r="F45" s="194"/>
      <c r="G45" s="300" t="s">
        <v>405</v>
      </c>
      <c r="H45" s="300"/>
      <c r="I45" s="300"/>
      <c r="J45" s="300"/>
      <c r="K45" s="192"/>
    </row>
    <row r="46" spans="2:11" ht="12.75" customHeight="1">
      <c r="B46" s="195"/>
      <c r="C46" s="196"/>
      <c r="D46" s="194"/>
      <c r="E46" s="194"/>
      <c r="F46" s="194"/>
      <c r="G46" s="194"/>
      <c r="H46" s="194"/>
      <c r="I46" s="194"/>
      <c r="J46" s="194"/>
      <c r="K46" s="192"/>
    </row>
    <row r="47" spans="2:11" ht="15" customHeight="1">
      <c r="B47" s="195"/>
      <c r="C47" s="196"/>
      <c r="D47" s="300" t="s">
        <v>406</v>
      </c>
      <c r="E47" s="300"/>
      <c r="F47" s="300"/>
      <c r="G47" s="300"/>
      <c r="H47" s="300"/>
      <c r="I47" s="300"/>
      <c r="J47" s="300"/>
      <c r="K47" s="192"/>
    </row>
    <row r="48" spans="2:11" ht="15" customHeight="1">
      <c r="B48" s="195"/>
      <c r="C48" s="196"/>
      <c r="D48" s="196"/>
      <c r="E48" s="300" t="s">
        <v>407</v>
      </c>
      <c r="F48" s="300"/>
      <c r="G48" s="300"/>
      <c r="H48" s="300"/>
      <c r="I48" s="300"/>
      <c r="J48" s="300"/>
      <c r="K48" s="192"/>
    </row>
    <row r="49" spans="2:11" ht="15" customHeight="1">
      <c r="B49" s="195"/>
      <c r="C49" s="196"/>
      <c r="D49" s="196"/>
      <c r="E49" s="300" t="s">
        <v>408</v>
      </c>
      <c r="F49" s="300"/>
      <c r="G49" s="300"/>
      <c r="H49" s="300"/>
      <c r="I49" s="300"/>
      <c r="J49" s="300"/>
      <c r="K49" s="192"/>
    </row>
    <row r="50" spans="2:11" ht="15" customHeight="1">
      <c r="B50" s="195"/>
      <c r="C50" s="196"/>
      <c r="D50" s="196"/>
      <c r="E50" s="300" t="s">
        <v>409</v>
      </c>
      <c r="F50" s="300"/>
      <c r="G50" s="300"/>
      <c r="H50" s="300"/>
      <c r="I50" s="300"/>
      <c r="J50" s="300"/>
      <c r="K50" s="192"/>
    </row>
    <row r="51" spans="2:11" ht="15" customHeight="1">
      <c r="B51" s="195"/>
      <c r="C51" s="196"/>
      <c r="D51" s="300" t="s">
        <v>410</v>
      </c>
      <c r="E51" s="300"/>
      <c r="F51" s="300"/>
      <c r="G51" s="300"/>
      <c r="H51" s="300"/>
      <c r="I51" s="300"/>
      <c r="J51" s="300"/>
      <c r="K51" s="192"/>
    </row>
    <row r="52" spans="2:11" ht="25.5" customHeight="1">
      <c r="B52" s="191"/>
      <c r="C52" s="301" t="s">
        <v>411</v>
      </c>
      <c r="D52" s="301"/>
      <c r="E52" s="301"/>
      <c r="F52" s="301"/>
      <c r="G52" s="301"/>
      <c r="H52" s="301"/>
      <c r="I52" s="301"/>
      <c r="J52" s="301"/>
      <c r="K52" s="192"/>
    </row>
    <row r="53" spans="2:11" ht="5.25" customHeight="1">
      <c r="B53" s="191"/>
      <c r="C53" s="193"/>
      <c r="D53" s="193"/>
      <c r="E53" s="193"/>
      <c r="F53" s="193"/>
      <c r="G53" s="193"/>
      <c r="H53" s="193"/>
      <c r="I53" s="193"/>
      <c r="J53" s="193"/>
      <c r="K53" s="192"/>
    </row>
    <row r="54" spans="2:11" ht="15" customHeight="1">
      <c r="B54" s="191"/>
      <c r="C54" s="300" t="s">
        <v>412</v>
      </c>
      <c r="D54" s="300"/>
      <c r="E54" s="300"/>
      <c r="F54" s="300"/>
      <c r="G54" s="300"/>
      <c r="H54" s="300"/>
      <c r="I54" s="300"/>
      <c r="J54" s="300"/>
      <c r="K54" s="192"/>
    </row>
    <row r="55" spans="2:11" ht="15" customHeight="1">
      <c r="B55" s="191"/>
      <c r="C55" s="300" t="s">
        <v>413</v>
      </c>
      <c r="D55" s="300"/>
      <c r="E55" s="300"/>
      <c r="F55" s="300"/>
      <c r="G55" s="300"/>
      <c r="H55" s="300"/>
      <c r="I55" s="300"/>
      <c r="J55" s="300"/>
      <c r="K55" s="192"/>
    </row>
    <row r="56" spans="2:11" ht="12.75" customHeight="1">
      <c r="B56" s="191"/>
      <c r="C56" s="194"/>
      <c r="D56" s="194"/>
      <c r="E56" s="194"/>
      <c r="F56" s="194"/>
      <c r="G56" s="194"/>
      <c r="H56" s="194"/>
      <c r="I56" s="194"/>
      <c r="J56" s="194"/>
      <c r="K56" s="192"/>
    </row>
    <row r="57" spans="2:11" ht="15" customHeight="1">
      <c r="B57" s="191"/>
      <c r="C57" s="300" t="s">
        <v>414</v>
      </c>
      <c r="D57" s="300"/>
      <c r="E57" s="300"/>
      <c r="F57" s="300"/>
      <c r="G57" s="300"/>
      <c r="H57" s="300"/>
      <c r="I57" s="300"/>
      <c r="J57" s="300"/>
      <c r="K57" s="192"/>
    </row>
    <row r="58" spans="2:11" ht="15" customHeight="1">
      <c r="B58" s="191"/>
      <c r="C58" s="196"/>
      <c r="D58" s="300" t="s">
        <v>415</v>
      </c>
      <c r="E58" s="300"/>
      <c r="F58" s="300"/>
      <c r="G58" s="300"/>
      <c r="H58" s="300"/>
      <c r="I58" s="300"/>
      <c r="J58" s="300"/>
      <c r="K58" s="192"/>
    </row>
    <row r="59" spans="2:11" ht="15" customHeight="1">
      <c r="B59" s="191"/>
      <c r="C59" s="196"/>
      <c r="D59" s="300" t="s">
        <v>416</v>
      </c>
      <c r="E59" s="300"/>
      <c r="F59" s="300"/>
      <c r="G59" s="300"/>
      <c r="H59" s="300"/>
      <c r="I59" s="300"/>
      <c r="J59" s="300"/>
      <c r="K59" s="192"/>
    </row>
    <row r="60" spans="2:11" ht="15" customHeight="1">
      <c r="B60" s="191"/>
      <c r="C60" s="196"/>
      <c r="D60" s="300" t="s">
        <v>417</v>
      </c>
      <c r="E60" s="300"/>
      <c r="F60" s="300"/>
      <c r="G60" s="300"/>
      <c r="H60" s="300"/>
      <c r="I60" s="300"/>
      <c r="J60" s="300"/>
      <c r="K60" s="192"/>
    </row>
    <row r="61" spans="2:11" ht="15" customHeight="1">
      <c r="B61" s="191"/>
      <c r="C61" s="196"/>
      <c r="D61" s="300" t="s">
        <v>418</v>
      </c>
      <c r="E61" s="300"/>
      <c r="F61" s="300"/>
      <c r="G61" s="300"/>
      <c r="H61" s="300"/>
      <c r="I61" s="300"/>
      <c r="J61" s="300"/>
      <c r="K61" s="192"/>
    </row>
    <row r="62" spans="2:11" ht="15" customHeight="1">
      <c r="B62" s="191"/>
      <c r="C62" s="196"/>
      <c r="D62" s="302" t="s">
        <v>419</v>
      </c>
      <c r="E62" s="302"/>
      <c r="F62" s="302"/>
      <c r="G62" s="302"/>
      <c r="H62" s="302"/>
      <c r="I62" s="302"/>
      <c r="J62" s="302"/>
      <c r="K62" s="192"/>
    </row>
    <row r="63" spans="2:11" ht="15" customHeight="1">
      <c r="B63" s="191"/>
      <c r="C63" s="196"/>
      <c r="D63" s="300" t="s">
        <v>420</v>
      </c>
      <c r="E63" s="300"/>
      <c r="F63" s="300"/>
      <c r="G63" s="300"/>
      <c r="H63" s="300"/>
      <c r="I63" s="300"/>
      <c r="J63" s="300"/>
      <c r="K63" s="192"/>
    </row>
    <row r="64" spans="2:11" ht="12.75" customHeight="1">
      <c r="B64" s="191"/>
      <c r="C64" s="196"/>
      <c r="D64" s="196"/>
      <c r="E64" s="199"/>
      <c r="F64" s="196"/>
      <c r="G64" s="196"/>
      <c r="H64" s="196"/>
      <c r="I64" s="196"/>
      <c r="J64" s="196"/>
      <c r="K64" s="192"/>
    </row>
    <row r="65" spans="2:11" ht="15" customHeight="1">
      <c r="B65" s="191"/>
      <c r="C65" s="196"/>
      <c r="D65" s="300" t="s">
        <v>421</v>
      </c>
      <c r="E65" s="300"/>
      <c r="F65" s="300"/>
      <c r="G65" s="300"/>
      <c r="H65" s="300"/>
      <c r="I65" s="300"/>
      <c r="J65" s="300"/>
      <c r="K65" s="192"/>
    </row>
    <row r="66" spans="2:11" ht="15" customHeight="1">
      <c r="B66" s="191"/>
      <c r="C66" s="196"/>
      <c r="D66" s="302" t="s">
        <v>422</v>
      </c>
      <c r="E66" s="302"/>
      <c r="F66" s="302"/>
      <c r="G66" s="302"/>
      <c r="H66" s="302"/>
      <c r="I66" s="302"/>
      <c r="J66" s="302"/>
      <c r="K66" s="192"/>
    </row>
    <row r="67" spans="2:11" ht="15" customHeight="1">
      <c r="B67" s="191"/>
      <c r="C67" s="196"/>
      <c r="D67" s="300" t="s">
        <v>423</v>
      </c>
      <c r="E67" s="300"/>
      <c r="F67" s="300"/>
      <c r="G67" s="300"/>
      <c r="H67" s="300"/>
      <c r="I67" s="300"/>
      <c r="J67" s="300"/>
      <c r="K67" s="192"/>
    </row>
    <row r="68" spans="2:11" ht="15" customHeight="1">
      <c r="B68" s="191"/>
      <c r="C68" s="196"/>
      <c r="D68" s="300" t="s">
        <v>424</v>
      </c>
      <c r="E68" s="300"/>
      <c r="F68" s="300"/>
      <c r="G68" s="300"/>
      <c r="H68" s="300"/>
      <c r="I68" s="300"/>
      <c r="J68" s="300"/>
      <c r="K68" s="192"/>
    </row>
    <row r="69" spans="2:11" ht="15" customHeight="1">
      <c r="B69" s="191"/>
      <c r="C69" s="196"/>
      <c r="D69" s="300" t="s">
        <v>425</v>
      </c>
      <c r="E69" s="300"/>
      <c r="F69" s="300"/>
      <c r="G69" s="300"/>
      <c r="H69" s="300"/>
      <c r="I69" s="300"/>
      <c r="J69" s="300"/>
      <c r="K69" s="192"/>
    </row>
    <row r="70" spans="2:11" ht="15" customHeight="1">
      <c r="B70" s="191"/>
      <c r="C70" s="196"/>
      <c r="D70" s="300" t="s">
        <v>426</v>
      </c>
      <c r="E70" s="300"/>
      <c r="F70" s="300"/>
      <c r="G70" s="300"/>
      <c r="H70" s="300"/>
      <c r="I70" s="300"/>
      <c r="J70" s="300"/>
      <c r="K70" s="192"/>
    </row>
    <row r="71" spans="2:11" ht="12.75" customHeight="1">
      <c r="B71" s="200"/>
      <c r="C71" s="201"/>
      <c r="D71" s="201"/>
      <c r="E71" s="201"/>
      <c r="F71" s="201"/>
      <c r="G71" s="201"/>
      <c r="H71" s="201"/>
      <c r="I71" s="201"/>
      <c r="J71" s="201"/>
      <c r="K71" s="202"/>
    </row>
    <row r="72" spans="2:11" ht="18.75" customHeight="1">
      <c r="B72" s="203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ht="18.75" customHeight="1">
      <c r="B73" s="204"/>
      <c r="C73" s="204"/>
      <c r="D73" s="204"/>
      <c r="E73" s="204"/>
      <c r="F73" s="204"/>
      <c r="G73" s="204"/>
      <c r="H73" s="204"/>
      <c r="I73" s="204"/>
      <c r="J73" s="204"/>
      <c r="K73" s="204"/>
    </row>
    <row r="74" spans="2:11" ht="7.5" customHeight="1">
      <c r="B74" s="205"/>
      <c r="C74" s="206"/>
      <c r="D74" s="206"/>
      <c r="E74" s="206"/>
      <c r="F74" s="206"/>
      <c r="G74" s="206"/>
      <c r="H74" s="206"/>
      <c r="I74" s="206"/>
      <c r="J74" s="206"/>
      <c r="K74" s="207"/>
    </row>
    <row r="75" spans="2:11" ht="45" customHeight="1">
      <c r="B75" s="208"/>
      <c r="C75" s="303" t="s">
        <v>427</v>
      </c>
      <c r="D75" s="303"/>
      <c r="E75" s="303"/>
      <c r="F75" s="303"/>
      <c r="G75" s="303"/>
      <c r="H75" s="303"/>
      <c r="I75" s="303"/>
      <c r="J75" s="303"/>
      <c r="K75" s="209"/>
    </row>
    <row r="76" spans="2:11" ht="17.25" customHeight="1">
      <c r="B76" s="208"/>
      <c r="C76" s="210" t="s">
        <v>428</v>
      </c>
      <c r="D76" s="210"/>
      <c r="E76" s="210"/>
      <c r="F76" s="210" t="s">
        <v>429</v>
      </c>
      <c r="G76" s="211"/>
      <c r="H76" s="210" t="s">
        <v>51</v>
      </c>
      <c r="I76" s="210" t="s">
        <v>54</v>
      </c>
      <c r="J76" s="210" t="s">
        <v>430</v>
      </c>
      <c r="K76" s="209"/>
    </row>
    <row r="77" spans="2:11" ht="17.25" customHeight="1">
      <c r="B77" s="208"/>
      <c r="C77" s="212" t="s">
        <v>431</v>
      </c>
      <c r="D77" s="212"/>
      <c r="E77" s="212"/>
      <c r="F77" s="213" t="s">
        <v>432</v>
      </c>
      <c r="G77" s="214"/>
      <c r="H77" s="212"/>
      <c r="I77" s="212"/>
      <c r="J77" s="212" t="s">
        <v>433</v>
      </c>
      <c r="K77" s="209"/>
    </row>
    <row r="78" spans="2:11" ht="5.25" customHeight="1">
      <c r="B78" s="208"/>
      <c r="C78" s="215"/>
      <c r="D78" s="215"/>
      <c r="E78" s="215"/>
      <c r="F78" s="215"/>
      <c r="G78" s="216"/>
      <c r="H78" s="215"/>
      <c r="I78" s="215"/>
      <c r="J78" s="215"/>
      <c r="K78" s="209"/>
    </row>
    <row r="79" spans="2:11" ht="15" customHeight="1">
      <c r="B79" s="208"/>
      <c r="C79" s="197" t="s">
        <v>50</v>
      </c>
      <c r="D79" s="215"/>
      <c r="E79" s="215"/>
      <c r="F79" s="217" t="s">
        <v>434</v>
      </c>
      <c r="G79" s="216"/>
      <c r="H79" s="197" t="s">
        <v>435</v>
      </c>
      <c r="I79" s="197" t="s">
        <v>436</v>
      </c>
      <c r="J79" s="197">
        <v>20</v>
      </c>
      <c r="K79" s="209"/>
    </row>
    <row r="80" spans="2:11" ht="15" customHeight="1">
      <c r="B80" s="208"/>
      <c r="C80" s="197" t="s">
        <v>437</v>
      </c>
      <c r="D80" s="197"/>
      <c r="E80" s="197"/>
      <c r="F80" s="217" t="s">
        <v>434</v>
      </c>
      <c r="G80" s="216"/>
      <c r="H80" s="197" t="s">
        <v>438</v>
      </c>
      <c r="I80" s="197" t="s">
        <v>436</v>
      </c>
      <c r="J80" s="197">
        <v>120</v>
      </c>
      <c r="K80" s="209"/>
    </row>
    <row r="81" spans="2:11" ht="15" customHeight="1">
      <c r="B81" s="218"/>
      <c r="C81" s="197" t="s">
        <v>439</v>
      </c>
      <c r="D81" s="197"/>
      <c r="E81" s="197"/>
      <c r="F81" s="217" t="s">
        <v>440</v>
      </c>
      <c r="G81" s="216"/>
      <c r="H81" s="197" t="s">
        <v>441</v>
      </c>
      <c r="I81" s="197" t="s">
        <v>436</v>
      </c>
      <c r="J81" s="197">
        <v>50</v>
      </c>
      <c r="K81" s="209"/>
    </row>
    <row r="82" spans="2:11" ht="15" customHeight="1">
      <c r="B82" s="218"/>
      <c r="C82" s="197" t="s">
        <v>442</v>
      </c>
      <c r="D82" s="197"/>
      <c r="E82" s="197"/>
      <c r="F82" s="217" t="s">
        <v>434</v>
      </c>
      <c r="G82" s="216"/>
      <c r="H82" s="197" t="s">
        <v>443</v>
      </c>
      <c r="I82" s="197" t="s">
        <v>444</v>
      </c>
      <c r="J82" s="197"/>
      <c r="K82" s="209"/>
    </row>
    <row r="83" spans="2:11" ht="15" customHeight="1">
      <c r="B83" s="218"/>
      <c r="C83" s="219" t="s">
        <v>445</v>
      </c>
      <c r="D83" s="219"/>
      <c r="E83" s="219"/>
      <c r="F83" s="220" t="s">
        <v>440</v>
      </c>
      <c r="G83" s="219"/>
      <c r="H83" s="219" t="s">
        <v>446</v>
      </c>
      <c r="I83" s="219" t="s">
        <v>436</v>
      </c>
      <c r="J83" s="219">
        <v>15</v>
      </c>
      <c r="K83" s="209"/>
    </row>
    <row r="84" spans="2:11" ht="15" customHeight="1">
      <c r="B84" s="218"/>
      <c r="C84" s="219" t="s">
        <v>447</v>
      </c>
      <c r="D84" s="219"/>
      <c r="E84" s="219"/>
      <c r="F84" s="220" t="s">
        <v>440</v>
      </c>
      <c r="G84" s="219"/>
      <c r="H84" s="219" t="s">
        <v>448</v>
      </c>
      <c r="I84" s="219" t="s">
        <v>436</v>
      </c>
      <c r="J84" s="219">
        <v>15</v>
      </c>
      <c r="K84" s="209"/>
    </row>
    <row r="85" spans="2:11" ht="15" customHeight="1">
      <c r="B85" s="218"/>
      <c r="C85" s="219" t="s">
        <v>449</v>
      </c>
      <c r="D85" s="219"/>
      <c r="E85" s="219"/>
      <c r="F85" s="220" t="s">
        <v>440</v>
      </c>
      <c r="G85" s="219"/>
      <c r="H85" s="219" t="s">
        <v>450</v>
      </c>
      <c r="I85" s="219" t="s">
        <v>436</v>
      </c>
      <c r="J85" s="219">
        <v>20</v>
      </c>
      <c r="K85" s="209"/>
    </row>
    <row r="86" spans="2:11" ht="15" customHeight="1">
      <c r="B86" s="218"/>
      <c r="C86" s="219" t="s">
        <v>451</v>
      </c>
      <c r="D86" s="219"/>
      <c r="E86" s="219"/>
      <c r="F86" s="220" t="s">
        <v>440</v>
      </c>
      <c r="G86" s="219"/>
      <c r="H86" s="219" t="s">
        <v>452</v>
      </c>
      <c r="I86" s="219" t="s">
        <v>436</v>
      </c>
      <c r="J86" s="219">
        <v>20</v>
      </c>
      <c r="K86" s="209"/>
    </row>
    <row r="87" spans="2:11" ht="15" customHeight="1">
      <c r="B87" s="218"/>
      <c r="C87" s="197" t="s">
        <v>453</v>
      </c>
      <c r="D87" s="197"/>
      <c r="E87" s="197"/>
      <c r="F87" s="217" t="s">
        <v>440</v>
      </c>
      <c r="G87" s="216"/>
      <c r="H87" s="197" t="s">
        <v>454</v>
      </c>
      <c r="I87" s="197" t="s">
        <v>436</v>
      </c>
      <c r="J87" s="197">
        <v>50</v>
      </c>
      <c r="K87" s="209"/>
    </row>
    <row r="88" spans="2:11" ht="15" customHeight="1">
      <c r="B88" s="218"/>
      <c r="C88" s="197" t="s">
        <v>455</v>
      </c>
      <c r="D88" s="197"/>
      <c r="E88" s="197"/>
      <c r="F88" s="217" t="s">
        <v>440</v>
      </c>
      <c r="G88" s="216"/>
      <c r="H88" s="197" t="s">
        <v>456</v>
      </c>
      <c r="I88" s="197" t="s">
        <v>436</v>
      </c>
      <c r="J88" s="197">
        <v>20</v>
      </c>
      <c r="K88" s="209"/>
    </row>
    <row r="89" spans="2:11" ht="15" customHeight="1">
      <c r="B89" s="218"/>
      <c r="C89" s="197" t="s">
        <v>457</v>
      </c>
      <c r="D89" s="197"/>
      <c r="E89" s="197"/>
      <c r="F89" s="217" t="s">
        <v>440</v>
      </c>
      <c r="G89" s="216"/>
      <c r="H89" s="197" t="s">
        <v>458</v>
      </c>
      <c r="I89" s="197" t="s">
        <v>436</v>
      </c>
      <c r="J89" s="197">
        <v>20</v>
      </c>
      <c r="K89" s="209"/>
    </row>
    <row r="90" spans="2:11" ht="15" customHeight="1">
      <c r="B90" s="218"/>
      <c r="C90" s="197" t="s">
        <v>459</v>
      </c>
      <c r="D90" s="197"/>
      <c r="E90" s="197"/>
      <c r="F90" s="217" t="s">
        <v>440</v>
      </c>
      <c r="G90" s="216"/>
      <c r="H90" s="197" t="s">
        <v>460</v>
      </c>
      <c r="I90" s="197" t="s">
        <v>436</v>
      </c>
      <c r="J90" s="197">
        <v>50</v>
      </c>
      <c r="K90" s="209"/>
    </row>
    <row r="91" spans="2:11" ht="15" customHeight="1">
      <c r="B91" s="218"/>
      <c r="C91" s="197" t="s">
        <v>461</v>
      </c>
      <c r="D91" s="197"/>
      <c r="E91" s="197"/>
      <c r="F91" s="217" t="s">
        <v>440</v>
      </c>
      <c r="G91" s="216"/>
      <c r="H91" s="197" t="s">
        <v>461</v>
      </c>
      <c r="I91" s="197" t="s">
        <v>436</v>
      </c>
      <c r="J91" s="197">
        <v>50</v>
      </c>
      <c r="K91" s="209"/>
    </row>
    <row r="92" spans="2:11" ht="15" customHeight="1">
      <c r="B92" s="218"/>
      <c r="C92" s="197" t="s">
        <v>462</v>
      </c>
      <c r="D92" s="197"/>
      <c r="E92" s="197"/>
      <c r="F92" s="217" t="s">
        <v>440</v>
      </c>
      <c r="G92" s="216"/>
      <c r="H92" s="197" t="s">
        <v>463</v>
      </c>
      <c r="I92" s="197" t="s">
        <v>436</v>
      </c>
      <c r="J92" s="197">
        <v>255</v>
      </c>
      <c r="K92" s="209"/>
    </row>
    <row r="93" spans="2:11" ht="15" customHeight="1">
      <c r="B93" s="218"/>
      <c r="C93" s="197" t="s">
        <v>464</v>
      </c>
      <c r="D93" s="197"/>
      <c r="E93" s="197"/>
      <c r="F93" s="217" t="s">
        <v>434</v>
      </c>
      <c r="G93" s="216"/>
      <c r="H93" s="197" t="s">
        <v>465</v>
      </c>
      <c r="I93" s="197" t="s">
        <v>466</v>
      </c>
      <c r="J93" s="197"/>
      <c r="K93" s="209"/>
    </row>
    <row r="94" spans="2:11" ht="15" customHeight="1">
      <c r="B94" s="218"/>
      <c r="C94" s="197" t="s">
        <v>467</v>
      </c>
      <c r="D94" s="197"/>
      <c r="E94" s="197"/>
      <c r="F94" s="217" t="s">
        <v>434</v>
      </c>
      <c r="G94" s="216"/>
      <c r="H94" s="197" t="s">
        <v>468</v>
      </c>
      <c r="I94" s="197" t="s">
        <v>469</v>
      </c>
      <c r="J94" s="197"/>
      <c r="K94" s="209"/>
    </row>
    <row r="95" spans="2:11" ht="15" customHeight="1">
      <c r="B95" s="218"/>
      <c r="C95" s="197" t="s">
        <v>470</v>
      </c>
      <c r="D95" s="197"/>
      <c r="E95" s="197"/>
      <c r="F95" s="217" t="s">
        <v>434</v>
      </c>
      <c r="G95" s="216"/>
      <c r="H95" s="197" t="s">
        <v>470</v>
      </c>
      <c r="I95" s="197" t="s">
        <v>469</v>
      </c>
      <c r="J95" s="197"/>
      <c r="K95" s="209"/>
    </row>
    <row r="96" spans="2:11" ht="15" customHeight="1">
      <c r="B96" s="218"/>
      <c r="C96" s="197" t="s">
        <v>35</v>
      </c>
      <c r="D96" s="197"/>
      <c r="E96" s="197"/>
      <c r="F96" s="217" t="s">
        <v>434</v>
      </c>
      <c r="G96" s="216"/>
      <c r="H96" s="197" t="s">
        <v>471</v>
      </c>
      <c r="I96" s="197" t="s">
        <v>469</v>
      </c>
      <c r="J96" s="197"/>
      <c r="K96" s="209"/>
    </row>
    <row r="97" spans="2:11" ht="15" customHeight="1">
      <c r="B97" s="218"/>
      <c r="C97" s="197" t="s">
        <v>45</v>
      </c>
      <c r="D97" s="197"/>
      <c r="E97" s="197"/>
      <c r="F97" s="217" t="s">
        <v>434</v>
      </c>
      <c r="G97" s="216"/>
      <c r="H97" s="197" t="s">
        <v>472</v>
      </c>
      <c r="I97" s="197" t="s">
        <v>469</v>
      </c>
      <c r="J97" s="197"/>
      <c r="K97" s="209"/>
    </row>
    <row r="98" spans="2:11" ht="15" customHeight="1">
      <c r="B98" s="221"/>
      <c r="C98" s="222"/>
      <c r="D98" s="222"/>
      <c r="E98" s="222"/>
      <c r="F98" s="222"/>
      <c r="G98" s="222"/>
      <c r="H98" s="222"/>
      <c r="I98" s="222"/>
      <c r="J98" s="222"/>
      <c r="K98" s="223"/>
    </row>
    <row r="99" spans="2:11" ht="18.75" customHeight="1">
      <c r="B99" s="224"/>
      <c r="C99" s="225"/>
      <c r="D99" s="225"/>
      <c r="E99" s="225"/>
      <c r="F99" s="225"/>
      <c r="G99" s="225"/>
      <c r="H99" s="225"/>
      <c r="I99" s="225"/>
      <c r="J99" s="225"/>
      <c r="K99" s="224"/>
    </row>
    <row r="100" spans="2:11" ht="18.75" customHeight="1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</row>
    <row r="101" spans="2:11" ht="7.5" customHeight="1">
      <c r="B101" s="205"/>
      <c r="C101" s="206"/>
      <c r="D101" s="206"/>
      <c r="E101" s="206"/>
      <c r="F101" s="206"/>
      <c r="G101" s="206"/>
      <c r="H101" s="206"/>
      <c r="I101" s="206"/>
      <c r="J101" s="206"/>
      <c r="K101" s="207"/>
    </row>
    <row r="102" spans="2:11" ht="45" customHeight="1">
      <c r="B102" s="208"/>
      <c r="C102" s="303" t="s">
        <v>473</v>
      </c>
      <c r="D102" s="303"/>
      <c r="E102" s="303"/>
      <c r="F102" s="303"/>
      <c r="G102" s="303"/>
      <c r="H102" s="303"/>
      <c r="I102" s="303"/>
      <c r="J102" s="303"/>
      <c r="K102" s="209"/>
    </row>
    <row r="103" spans="2:11" ht="17.25" customHeight="1">
      <c r="B103" s="208"/>
      <c r="C103" s="210" t="s">
        <v>428</v>
      </c>
      <c r="D103" s="210"/>
      <c r="E103" s="210"/>
      <c r="F103" s="210" t="s">
        <v>429</v>
      </c>
      <c r="G103" s="211"/>
      <c r="H103" s="210" t="s">
        <v>51</v>
      </c>
      <c r="I103" s="210" t="s">
        <v>54</v>
      </c>
      <c r="J103" s="210" t="s">
        <v>430</v>
      </c>
      <c r="K103" s="209"/>
    </row>
    <row r="104" spans="2:11" ht="17.25" customHeight="1">
      <c r="B104" s="208"/>
      <c r="C104" s="212" t="s">
        <v>431</v>
      </c>
      <c r="D104" s="212"/>
      <c r="E104" s="212"/>
      <c r="F104" s="213" t="s">
        <v>432</v>
      </c>
      <c r="G104" s="214"/>
      <c r="H104" s="212"/>
      <c r="I104" s="212"/>
      <c r="J104" s="212" t="s">
        <v>433</v>
      </c>
      <c r="K104" s="209"/>
    </row>
    <row r="105" spans="2:11" ht="5.25" customHeight="1">
      <c r="B105" s="208"/>
      <c r="C105" s="210"/>
      <c r="D105" s="210"/>
      <c r="E105" s="210"/>
      <c r="F105" s="210"/>
      <c r="G105" s="226"/>
      <c r="H105" s="210"/>
      <c r="I105" s="210"/>
      <c r="J105" s="210"/>
      <c r="K105" s="209"/>
    </row>
    <row r="106" spans="2:11" ht="15" customHeight="1">
      <c r="B106" s="208"/>
      <c r="C106" s="197" t="s">
        <v>50</v>
      </c>
      <c r="D106" s="215"/>
      <c r="E106" s="215"/>
      <c r="F106" s="217" t="s">
        <v>434</v>
      </c>
      <c r="G106" s="226"/>
      <c r="H106" s="197" t="s">
        <v>474</v>
      </c>
      <c r="I106" s="197" t="s">
        <v>436</v>
      </c>
      <c r="J106" s="197">
        <v>20</v>
      </c>
      <c r="K106" s="209"/>
    </row>
    <row r="107" spans="2:11" ht="15" customHeight="1">
      <c r="B107" s="208"/>
      <c r="C107" s="197" t="s">
        <v>437</v>
      </c>
      <c r="D107" s="197"/>
      <c r="E107" s="197"/>
      <c r="F107" s="217" t="s">
        <v>434</v>
      </c>
      <c r="G107" s="197"/>
      <c r="H107" s="197" t="s">
        <v>474</v>
      </c>
      <c r="I107" s="197" t="s">
        <v>436</v>
      </c>
      <c r="J107" s="197">
        <v>120</v>
      </c>
      <c r="K107" s="209"/>
    </row>
    <row r="108" spans="2:11" ht="15" customHeight="1">
      <c r="B108" s="218"/>
      <c r="C108" s="197" t="s">
        <v>439</v>
      </c>
      <c r="D108" s="197"/>
      <c r="E108" s="197"/>
      <c r="F108" s="217" t="s">
        <v>440</v>
      </c>
      <c r="G108" s="197"/>
      <c r="H108" s="197" t="s">
        <v>474</v>
      </c>
      <c r="I108" s="197" t="s">
        <v>436</v>
      </c>
      <c r="J108" s="197">
        <v>50</v>
      </c>
      <c r="K108" s="209"/>
    </row>
    <row r="109" spans="2:11" ht="15" customHeight="1">
      <c r="B109" s="218"/>
      <c r="C109" s="197" t="s">
        <v>442</v>
      </c>
      <c r="D109" s="197"/>
      <c r="E109" s="197"/>
      <c r="F109" s="217" t="s">
        <v>434</v>
      </c>
      <c r="G109" s="197"/>
      <c r="H109" s="197" t="s">
        <v>474</v>
      </c>
      <c r="I109" s="197" t="s">
        <v>444</v>
      </c>
      <c r="J109" s="197"/>
      <c r="K109" s="209"/>
    </row>
    <row r="110" spans="2:11" ht="15" customHeight="1">
      <c r="B110" s="218"/>
      <c r="C110" s="197" t="s">
        <v>453</v>
      </c>
      <c r="D110" s="197"/>
      <c r="E110" s="197"/>
      <c r="F110" s="217" t="s">
        <v>440</v>
      </c>
      <c r="G110" s="197"/>
      <c r="H110" s="197" t="s">
        <v>474</v>
      </c>
      <c r="I110" s="197" t="s">
        <v>436</v>
      </c>
      <c r="J110" s="197">
        <v>50</v>
      </c>
      <c r="K110" s="209"/>
    </row>
    <row r="111" spans="2:11" ht="15" customHeight="1">
      <c r="B111" s="218"/>
      <c r="C111" s="197" t="s">
        <v>461</v>
      </c>
      <c r="D111" s="197"/>
      <c r="E111" s="197"/>
      <c r="F111" s="217" t="s">
        <v>440</v>
      </c>
      <c r="G111" s="197"/>
      <c r="H111" s="197" t="s">
        <v>474</v>
      </c>
      <c r="I111" s="197" t="s">
        <v>436</v>
      </c>
      <c r="J111" s="197">
        <v>50</v>
      </c>
      <c r="K111" s="209"/>
    </row>
    <row r="112" spans="2:11" ht="15" customHeight="1">
      <c r="B112" s="218"/>
      <c r="C112" s="197" t="s">
        <v>459</v>
      </c>
      <c r="D112" s="197"/>
      <c r="E112" s="197"/>
      <c r="F112" s="217" t="s">
        <v>440</v>
      </c>
      <c r="G112" s="197"/>
      <c r="H112" s="197" t="s">
        <v>474</v>
      </c>
      <c r="I112" s="197" t="s">
        <v>436</v>
      </c>
      <c r="J112" s="197">
        <v>50</v>
      </c>
      <c r="K112" s="209"/>
    </row>
    <row r="113" spans="2:11" ht="15" customHeight="1">
      <c r="B113" s="218"/>
      <c r="C113" s="197" t="s">
        <v>50</v>
      </c>
      <c r="D113" s="197"/>
      <c r="E113" s="197"/>
      <c r="F113" s="217" t="s">
        <v>434</v>
      </c>
      <c r="G113" s="197"/>
      <c r="H113" s="197" t="s">
        <v>475</v>
      </c>
      <c r="I113" s="197" t="s">
        <v>436</v>
      </c>
      <c r="J113" s="197">
        <v>20</v>
      </c>
      <c r="K113" s="209"/>
    </row>
    <row r="114" spans="2:11" ht="15" customHeight="1">
      <c r="B114" s="218"/>
      <c r="C114" s="197" t="s">
        <v>476</v>
      </c>
      <c r="D114" s="197"/>
      <c r="E114" s="197"/>
      <c r="F114" s="217" t="s">
        <v>434</v>
      </c>
      <c r="G114" s="197"/>
      <c r="H114" s="197" t="s">
        <v>477</v>
      </c>
      <c r="I114" s="197" t="s">
        <v>436</v>
      </c>
      <c r="J114" s="197">
        <v>120</v>
      </c>
      <c r="K114" s="209"/>
    </row>
    <row r="115" spans="2:11" ht="15" customHeight="1">
      <c r="B115" s="218"/>
      <c r="C115" s="197" t="s">
        <v>35</v>
      </c>
      <c r="D115" s="197"/>
      <c r="E115" s="197"/>
      <c r="F115" s="217" t="s">
        <v>434</v>
      </c>
      <c r="G115" s="197"/>
      <c r="H115" s="197" t="s">
        <v>478</v>
      </c>
      <c r="I115" s="197" t="s">
        <v>469</v>
      </c>
      <c r="J115" s="197"/>
      <c r="K115" s="209"/>
    </row>
    <row r="116" spans="2:11" ht="15" customHeight="1">
      <c r="B116" s="218"/>
      <c r="C116" s="197" t="s">
        <v>45</v>
      </c>
      <c r="D116" s="197"/>
      <c r="E116" s="197"/>
      <c r="F116" s="217" t="s">
        <v>434</v>
      </c>
      <c r="G116" s="197"/>
      <c r="H116" s="197" t="s">
        <v>479</v>
      </c>
      <c r="I116" s="197" t="s">
        <v>469</v>
      </c>
      <c r="J116" s="197"/>
      <c r="K116" s="209"/>
    </row>
    <row r="117" spans="2:11" ht="15" customHeight="1">
      <c r="B117" s="218"/>
      <c r="C117" s="197" t="s">
        <v>54</v>
      </c>
      <c r="D117" s="197"/>
      <c r="E117" s="197"/>
      <c r="F117" s="217" t="s">
        <v>434</v>
      </c>
      <c r="G117" s="197"/>
      <c r="H117" s="197" t="s">
        <v>480</v>
      </c>
      <c r="I117" s="197" t="s">
        <v>481</v>
      </c>
      <c r="J117" s="197"/>
      <c r="K117" s="209"/>
    </row>
    <row r="118" spans="2:11" ht="15" customHeight="1">
      <c r="B118" s="221"/>
      <c r="C118" s="227"/>
      <c r="D118" s="227"/>
      <c r="E118" s="227"/>
      <c r="F118" s="227"/>
      <c r="G118" s="227"/>
      <c r="H118" s="227"/>
      <c r="I118" s="227"/>
      <c r="J118" s="227"/>
      <c r="K118" s="223"/>
    </row>
    <row r="119" spans="2:11" ht="18.75" customHeight="1">
      <c r="B119" s="228"/>
      <c r="C119" s="194"/>
      <c r="D119" s="194"/>
      <c r="E119" s="194"/>
      <c r="F119" s="229"/>
      <c r="G119" s="194"/>
      <c r="H119" s="194"/>
      <c r="I119" s="194"/>
      <c r="J119" s="194"/>
      <c r="K119" s="228"/>
    </row>
    <row r="120" spans="2:11" ht="18.75" customHeight="1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</row>
    <row r="121" spans="2:11" ht="7.5" customHeight="1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pans="2:11" ht="45" customHeight="1">
      <c r="B122" s="233"/>
      <c r="C122" s="299" t="s">
        <v>482</v>
      </c>
      <c r="D122" s="299"/>
      <c r="E122" s="299"/>
      <c r="F122" s="299"/>
      <c r="G122" s="299"/>
      <c r="H122" s="299"/>
      <c r="I122" s="299"/>
      <c r="J122" s="299"/>
      <c r="K122" s="234"/>
    </row>
    <row r="123" spans="2:11" ht="17.25" customHeight="1">
      <c r="B123" s="235"/>
      <c r="C123" s="210" t="s">
        <v>428</v>
      </c>
      <c r="D123" s="210"/>
      <c r="E123" s="210"/>
      <c r="F123" s="210" t="s">
        <v>429</v>
      </c>
      <c r="G123" s="211"/>
      <c r="H123" s="210" t="s">
        <v>51</v>
      </c>
      <c r="I123" s="210" t="s">
        <v>54</v>
      </c>
      <c r="J123" s="210" t="s">
        <v>430</v>
      </c>
      <c r="K123" s="236"/>
    </row>
    <row r="124" spans="2:11" ht="17.25" customHeight="1">
      <c r="B124" s="235"/>
      <c r="C124" s="212" t="s">
        <v>431</v>
      </c>
      <c r="D124" s="212"/>
      <c r="E124" s="212"/>
      <c r="F124" s="213" t="s">
        <v>432</v>
      </c>
      <c r="G124" s="214"/>
      <c r="H124" s="212"/>
      <c r="I124" s="212"/>
      <c r="J124" s="212" t="s">
        <v>433</v>
      </c>
      <c r="K124" s="236"/>
    </row>
    <row r="125" spans="2:11" ht="5.25" customHeight="1">
      <c r="B125" s="237"/>
      <c r="C125" s="215"/>
      <c r="D125" s="215"/>
      <c r="E125" s="215"/>
      <c r="F125" s="215"/>
      <c r="G125" s="197"/>
      <c r="H125" s="215"/>
      <c r="I125" s="215"/>
      <c r="J125" s="215"/>
      <c r="K125" s="238"/>
    </row>
    <row r="126" spans="2:11" ht="15" customHeight="1">
      <c r="B126" s="237"/>
      <c r="C126" s="197" t="s">
        <v>437</v>
      </c>
      <c r="D126" s="215"/>
      <c r="E126" s="215"/>
      <c r="F126" s="217" t="s">
        <v>434</v>
      </c>
      <c r="G126" s="197"/>
      <c r="H126" s="197" t="s">
        <v>474</v>
      </c>
      <c r="I126" s="197" t="s">
        <v>436</v>
      </c>
      <c r="J126" s="197">
        <v>120</v>
      </c>
      <c r="K126" s="239"/>
    </row>
    <row r="127" spans="2:11" ht="15" customHeight="1">
      <c r="B127" s="237"/>
      <c r="C127" s="197" t="s">
        <v>483</v>
      </c>
      <c r="D127" s="197"/>
      <c r="E127" s="197"/>
      <c r="F127" s="217" t="s">
        <v>434</v>
      </c>
      <c r="G127" s="197"/>
      <c r="H127" s="197" t="s">
        <v>484</v>
      </c>
      <c r="I127" s="197" t="s">
        <v>436</v>
      </c>
      <c r="J127" s="197" t="s">
        <v>485</v>
      </c>
      <c r="K127" s="239"/>
    </row>
    <row r="128" spans="2:11" ht="15" customHeight="1">
      <c r="B128" s="237"/>
      <c r="C128" s="197" t="s">
        <v>382</v>
      </c>
      <c r="D128" s="197"/>
      <c r="E128" s="197"/>
      <c r="F128" s="217" t="s">
        <v>434</v>
      </c>
      <c r="G128" s="197"/>
      <c r="H128" s="197" t="s">
        <v>486</v>
      </c>
      <c r="I128" s="197" t="s">
        <v>436</v>
      </c>
      <c r="J128" s="197" t="s">
        <v>485</v>
      </c>
      <c r="K128" s="239"/>
    </row>
    <row r="129" spans="2:11" ht="15" customHeight="1">
      <c r="B129" s="237"/>
      <c r="C129" s="197" t="s">
        <v>445</v>
      </c>
      <c r="D129" s="197"/>
      <c r="E129" s="197"/>
      <c r="F129" s="217" t="s">
        <v>440</v>
      </c>
      <c r="G129" s="197"/>
      <c r="H129" s="197" t="s">
        <v>446</v>
      </c>
      <c r="I129" s="197" t="s">
        <v>436</v>
      </c>
      <c r="J129" s="197">
        <v>15</v>
      </c>
      <c r="K129" s="239"/>
    </row>
    <row r="130" spans="2:11" ht="15" customHeight="1">
      <c r="B130" s="237"/>
      <c r="C130" s="219" t="s">
        <v>447</v>
      </c>
      <c r="D130" s="219"/>
      <c r="E130" s="219"/>
      <c r="F130" s="220" t="s">
        <v>440</v>
      </c>
      <c r="G130" s="219"/>
      <c r="H130" s="219" t="s">
        <v>448</v>
      </c>
      <c r="I130" s="219" t="s">
        <v>436</v>
      </c>
      <c r="J130" s="219">
        <v>15</v>
      </c>
      <c r="K130" s="239"/>
    </row>
    <row r="131" spans="2:11" ht="15" customHeight="1">
      <c r="B131" s="237"/>
      <c r="C131" s="219" t="s">
        <v>449</v>
      </c>
      <c r="D131" s="219"/>
      <c r="E131" s="219"/>
      <c r="F131" s="220" t="s">
        <v>440</v>
      </c>
      <c r="G131" s="219"/>
      <c r="H131" s="219" t="s">
        <v>450</v>
      </c>
      <c r="I131" s="219" t="s">
        <v>436</v>
      </c>
      <c r="J131" s="219">
        <v>20</v>
      </c>
      <c r="K131" s="239"/>
    </row>
    <row r="132" spans="2:11" ht="15" customHeight="1">
      <c r="B132" s="237"/>
      <c r="C132" s="219" t="s">
        <v>451</v>
      </c>
      <c r="D132" s="219"/>
      <c r="E132" s="219"/>
      <c r="F132" s="220" t="s">
        <v>440</v>
      </c>
      <c r="G132" s="219"/>
      <c r="H132" s="219" t="s">
        <v>452</v>
      </c>
      <c r="I132" s="219" t="s">
        <v>436</v>
      </c>
      <c r="J132" s="219">
        <v>20</v>
      </c>
      <c r="K132" s="239"/>
    </row>
    <row r="133" spans="2:11" ht="15" customHeight="1">
      <c r="B133" s="237"/>
      <c r="C133" s="197" t="s">
        <v>439</v>
      </c>
      <c r="D133" s="197"/>
      <c r="E133" s="197"/>
      <c r="F133" s="217" t="s">
        <v>440</v>
      </c>
      <c r="G133" s="197"/>
      <c r="H133" s="197" t="s">
        <v>474</v>
      </c>
      <c r="I133" s="197" t="s">
        <v>436</v>
      </c>
      <c r="J133" s="197">
        <v>50</v>
      </c>
      <c r="K133" s="239"/>
    </row>
    <row r="134" spans="2:11" ht="15" customHeight="1">
      <c r="B134" s="237"/>
      <c r="C134" s="197" t="s">
        <v>453</v>
      </c>
      <c r="D134" s="197"/>
      <c r="E134" s="197"/>
      <c r="F134" s="217" t="s">
        <v>440</v>
      </c>
      <c r="G134" s="197"/>
      <c r="H134" s="197" t="s">
        <v>474</v>
      </c>
      <c r="I134" s="197" t="s">
        <v>436</v>
      </c>
      <c r="J134" s="197">
        <v>50</v>
      </c>
      <c r="K134" s="239"/>
    </row>
    <row r="135" spans="2:11" ht="15" customHeight="1">
      <c r="B135" s="237"/>
      <c r="C135" s="197" t="s">
        <v>459</v>
      </c>
      <c r="D135" s="197"/>
      <c r="E135" s="197"/>
      <c r="F135" s="217" t="s">
        <v>440</v>
      </c>
      <c r="G135" s="197"/>
      <c r="H135" s="197" t="s">
        <v>474</v>
      </c>
      <c r="I135" s="197" t="s">
        <v>436</v>
      </c>
      <c r="J135" s="197">
        <v>50</v>
      </c>
      <c r="K135" s="239"/>
    </row>
    <row r="136" spans="2:11" ht="15" customHeight="1">
      <c r="B136" s="237"/>
      <c r="C136" s="197" t="s">
        <v>461</v>
      </c>
      <c r="D136" s="197"/>
      <c r="E136" s="197"/>
      <c r="F136" s="217" t="s">
        <v>440</v>
      </c>
      <c r="G136" s="197"/>
      <c r="H136" s="197" t="s">
        <v>474</v>
      </c>
      <c r="I136" s="197" t="s">
        <v>436</v>
      </c>
      <c r="J136" s="197">
        <v>50</v>
      </c>
      <c r="K136" s="239"/>
    </row>
    <row r="137" spans="2:11" ht="15" customHeight="1">
      <c r="B137" s="237"/>
      <c r="C137" s="197" t="s">
        <v>462</v>
      </c>
      <c r="D137" s="197"/>
      <c r="E137" s="197"/>
      <c r="F137" s="217" t="s">
        <v>440</v>
      </c>
      <c r="G137" s="197"/>
      <c r="H137" s="197" t="s">
        <v>487</v>
      </c>
      <c r="I137" s="197" t="s">
        <v>436</v>
      </c>
      <c r="J137" s="197">
        <v>255</v>
      </c>
      <c r="K137" s="239"/>
    </row>
    <row r="138" spans="2:11" ht="15" customHeight="1">
      <c r="B138" s="237"/>
      <c r="C138" s="197" t="s">
        <v>464</v>
      </c>
      <c r="D138" s="197"/>
      <c r="E138" s="197"/>
      <c r="F138" s="217" t="s">
        <v>434</v>
      </c>
      <c r="G138" s="197"/>
      <c r="H138" s="197" t="s">
        <v>488</v>
      </c>
      <c r="I138" s="197" t="s">
        <v>466</v>
      </c>
      <c r="J138" s="197"/>
      <c r="K138" s="239"/>
    </row>
    <row r="139" spans="2:11" ht="15" customHeight="1">
      <c r="B139" s="237"/>
      <c r="C139" s="197" t="s">
        <v>467</v>
      </c>
      <c r="D139" s="197"/>
      <c r="E139" s="197"/>
      <c r="F139" s="217" t="s">
        <v>434</v>
      </c>
      <c r="G139" s="197"/>
      <c r="H139" s="197" t="s">
        <v>489</v>
      </c>
      <c r="I139" s="197" t="s">
        <v>469</v>
      </c>
      <c r="J139" s="197"/>
      <c r="K139" s="239"/>
    </row>
    <row r="140" spans="2:11" ht="15" customHeight="1">
      <c r="B140" s="237"/>
      <c r="C140" s="197" t="s">
        <v>470</v>
      </c>
      <c r="D140" s="197"/>
      <c r="E140" s="197"/>
      <c r="F140" s="217" t="s">
        <v>434</v>
      </c>
      <c r="G140" s="197"/>
      <c r="H140" s="197" t="s">
        <v>470</v>
      </c>
      <c r="I140" s="197" t="s">
        <v>469</v>
      </c>
      <c r="J140" s="197"/>
      <c r="K140" s="239"/>
    </row>
    <row r="141" spans="2:11" ht="15" customHeight="1">
      <c r="B141" s="237"/>
      <c r="C141" s="197" t="s">
        <v>35</v>
      </c>
      <c r="D141" s="197"/>
      <c r="E141" s="197"/>
      <c r="F141" s="217" t="s">
        <v>434</v>
      </c>
      <c r="G141" s="197"/>
      <c r="H141" s="197" t="s">
        <v>490</v>
      </c>
      <c r="I141" s="197" t="s">
        <v>469</v>
      </c>
      <c r="J141" s="197"/>
      <c r="K141" s="239"/>
    </row>
    <row r="142" spans="2:11" ht="15" customHeight="1">
      <c r="B142" s="237"/>
      <c r="C142" s="197" t="s">
        <v>491</v>
      </c>
      <c r="D142" s="197"/>
      <c r="E142" s="197"/>
      <c r="F142" s="217" t="s">
        <v>434</v>
      </c>
      <c r="G142" s="197"/>
      <c r="H142" s="197" t="s">
        <v>492</v>
      </c>
      <c r="I142" s="197" t="s">
        <v>469</v>
      </c>
      <c r="J142" s="197"/>
      <c r="K142" s="239"/>
    </row>
    <row r="143" spans="2:1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ht="18.75" customHeight="1">
      <c r="B144" s="194"/>
      <c r="C144" s="194"/>
      <c r="D144" s="194"/>
      <c r="E144" s="194"/>
      <c r="F144" s="229"/>
      <c r="G144" s="194"/>
      <c r="H144" s="194"/>
      <c r="I144" s="194"/>
      <c r="J144" s="194"/>
      <c r="K144" s="194"/>
    </row>
    <row r="145" spans="2:11" ht="18.75" customHeight="1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</row>
    <row r="146" spans="2:11" ht="7.5" customHeight="1">
      <c r="B146" s="205"/>
      <c r="C146" s="206"/>
      <c r="D146" s="206"/>
      <c r="E146" s="206"/>
      <c r="F146" s="206"/>
      <c r="G146" s="206"/>
      <c r="H146" s="206"/>
      <c r="I146" s="206"/>
      <c r="J146" s="206"/>
      <c r="K146" s="207"/>
    </row>
    <row r="147" spans="2:11" ht="45" customHeight="1">
      <c r="B147" s="208"/>
      <c r="C147" s="303" t="s">
        <v>493</v>
      </c>
      <c r="D147" s="303"/>
      <c r="E147" s="303"/>
      <c r="F147" s="303"/>
      <c r="G147" s="303"/>
      <c r="H147" s="303"/>
      <c r="I147" s="303"/>
      <c r="J147" s="303"/>
      <c r="K147" s="209"/>
    </row>
    <row r="148" spans="2:11" ht="17.25" customHeight="1">
      <c r="B148" s="208"/>
      <c r="C148" s="210" t="s">
        <v>428</v>
      </c>
      <c r="D148" s="210"/>
      <c r="E148" s="210"/>
      <c r="F148" s="210" t="s">
        <v>429</v>
      </c>
      <c r="G148" s="211"/>
      <c r="H148" s="210" t="s">
        <v>51</v>
      </c>
      <c r="I148" s="210" t="s">
        <v>54</v>
      </c>
      <c r="J148" s="210" t="s">
        <v>430</v>
      </c>
      <c r="K148" s="209"/>
    </row>
    <row r="149" spans="2:11" ht="17.25" customHeight="1">
      <c r="B149" s="208"/>
      <c r="C149" s="212" t="s">
        <v>431</v>
      </c>
      <c r="D149" s="212"/>
      <c r="E149" s="212"/>
      <c r="F149" s="213" t="s">
        <v>432</v>
      </c>
      <c r="G149" s="214"/>
      <c r="H149" s="212"/>
      <c r="I149" s="212"/>
      <c r="J149" s="212" t="s">
        <v>433</v>
      </c>
      <c r="K149" s="209"/>
    </row>
    <row r="150" spans="2:11" ht="5.25" customHeight="1">
      <c r="B150" s="218"/>
      <c r="C150" s="215"/>
      <c r="D150" s="215"/>
      <c r="E150" s="215"/>
      <c r="F150" s="215"/>
      <c r="G150" s="216"/>
      <c r="H150" s="215"/>
      <c r="I150" s="215"/>
      <c r="J150" s="215"/>
      <c r="K150" s="239"/>
    </row>
    <row r="151" spans="2:11" ht="15" customHeight="1">
      <c r="B151" s="218"/>
      <c r="C151" s="243" t="s">
        <v>437</v>
      </c>
      <c r="D151" s="197"/>
      <c r="E151" s="197"/>
      <c r="F151" s="244" t="s">
        <v>434</v>
      </c>
      <c r="G151" s="197"/>
      <c r="H151" s="243" t="s">
        <v>474</v>
      </c>
      <c r="I151" s="243" t="s">
        <v>436</v>
      </c>
      <c r="J151" s="243">
        <v>120</v>
      </c>
      <c r="K151" s="239"/>
    </row>
    <row r="152" spans="2:11" ht="15" customHeight="1">
      <c r="B152" s="218"/>
      <c r="C152" s="243" t="s">
        <v>483</v>
      </c>
      <c r="D152" s="197"/>
      <c r="E152" s="197"/>
      <c r="F152" s="244" t="s">
        <v>434</v>
      </c>
      <c r="G152" s="197"/>
      <c r="H152" s="243" t="s">
        <v>494</v>
      </c>
      <c r="I152" s="243" t="s">
        <v>436</v>
      </c>
      <c r="J152" s="243" t="s">
        <v>485</v>
      </c>
      <c r="K152" s="239"/>
    </row>
    <row r="153" spans="2:11" ht="15" customHeight="1">
      <c r="B153" s="218"/>
      <c r="C153" s="243" t="s">
        <v>382</v>
      </c>
      <c r="D153" s="197"/>
      <c r="E153" s="197"/>
      <c r="F153" s="244" t="s">
        <v>434</v>
      </c>
      <c r="G153" s="197"/>
      <c r="H153" s="243" t="s">
        <v>495</v>
      </c>
      <c r="I153" s="243" t="s">
        <v>436</v>
      </c>
      <c r="J153" s="243" t="s">
        <v>485</v>
      </c>
      <c r="K153" s="239"/>
    </row>
    <row r="154" spans="2:11" ht="15" customHeight="1">
      <c r="B154" s="218"/>
      <c r="C154" s="243" t="s">
        <v>439</v>
      </c>
      <c r="D154" s="197"/>
      <c r="E154" s="197"/>
      <c r="F154" s="244" t="s">
        <v>440</v>
      </c>
      <c r="G154" s="197"/>
      <c r="H154" s="243" t="s">
        <v>474</v>
      </c>
      <c r="I154" s="243" t="s">
        <v>436</v>
      </c>
      <c r="J154" s="243">
        <v>50</v>
      </c>
      <c r="K154" s="239"/>
    </row>
    <row r="155" spans="2:11" ht="15" customHeight="1">
      <c r="B155" s="218"/>
      <c r="C155" s="243" t="s">
        <v>442</v>
      </c>
      <c r="D155" s="197"/>
      <c r="E155" s="197"/>
      <c r="F155" s="244" t="s">
        <v>434</v>
      </c>
      <c r="G155" s="197"/>
      <c r="H155" s="243" t="s">
        <v>474</v>
      </c>
      <c r="I155" s="243" t="s">
        <v>444</v>
      </c>
      <c r="J155" s="243"/>
      <c r="K155" s="239"/>
    </row>
    <row r="156" spans="2:11" ht="15" customHeight="1">
      <c r="B156" s="218"/>
      <c r="C156" s="243" t="s">
        <v>453</v>
      </c>
      <c r="D156" s="197"/>
      <c r="E156" s="197"/>
      <c r="F156" s="244" t="s">
        <v>440</v>
      </c>
      <c r="G156" s="197"/>
      <c r="H156" s="243" t="s">
        <v>474</v>
      </c>
      <c r="I156" s="243" t="s">
        <v>436</v>
      </c>
      <c r="J156" s="243">
        <v>50</v>
      </c>
      <c r="K156" s="239"/>
    </row>
    <row r="157" spans="2:11" ht="15" customHeight="1">
      <c r="B157" s="218"/>
      <c r="C157" s="243" t="s">
        <v>461</v>
      </c>
      <c r="D157" s="197"/>
      <c r="E157" s="197"/>
      <c r="F157" s="244" t="s">
        <v>440</v>
      </c>
      <c r="G157" s="197"/>
      <c r="H157" s="243" t="s">
        <v>474</v>
      </c>
      <c r="I157" s="243" t="s">
        <v>436</v>
      </c>
      <c r="J157" s="243">
        <v>50</v>
      </c>
      <c r="K157" s="239"/>
    </row>
    <row r="158" spans="2:11" ht="15" customHeight="1">
      <c r="B158" s="218"/>
      <c r="C158" s="243" t="s">
        <v>459</v>
      </c>
      <c r="D158" s="197"/>
      <c r="E158" s="197"/>
      <c r="F158" s="244" t="s">
        <v>440</v>
      </c>
      <c r="G158" s="197"/>
      <c r="H158" s="243" t="s">
        <v>474</v>
      </c>
      <c r="I158" s="243" t="s">
        <v>436</v>
      </c>
      <c r="J158" s="243">
        <v>50</v>
      </c>
      <c r="K158" s="239"/>
    </row>
    <row r="159" spans="2:11" ht="15" customHeight="1">
      <c r="B159" s="218"/>
      <c r="C159" s="243" t="s">
        <v>88</v>
      </c>
      <c r="D159" s="197"/>
      <c r="E159" s="197"/>
      <c r="F159" s="244" t="s">
        <v>434</v>
      </c>
      <c r="G159" s="197"/>
      <c r="H159" s="243" t="s">
        <v>496</v>
      </c>
      <c r="I159" s="243" t="s">
        <v>436</v>
      </c>
      <c r="J159" s="243" t="s">
        <v>497</v>
      </c>
      <c r="K159" s="239"/>
    </row>
    <row r="160" spans="2:11" ht="15" customHeight="1">
      <c r="B160" s="218"/>
      <c r="C160" s="243" t="s">
        <v>498</v>
      </c>
      <c r="D160" s="197"/>
      <c r="E160" s="197"/>
      <c r="F160" s="244" t="s">
        <v>434</v>
      </c>
      <c r="G160" s="197"/>
      <c r="H160" s="243" t="s">
        <v>499</v>
      </c>
      <c r="I160" s="243" t="s">
        <v>469</v>
      </c>
      <c r="J160" s="243"/>
      <c r="K160" s="239"/>
    </row>
    <row r="161" spans="2:11" ht="15" customHeight="1">
      <c r="B161" s="245"/>
      <c r="C161" s="227"/>
      <c r="D161" s="227"/>
      <c r="E161" s="227"/>
      <c r="F161" s="227"/>
      <c r="G161" s="227"/>
      <c r="H161" s="227"/>
      <c r="I161" s="227"/>
      <c r="J161" s="227"/>
      <c r="K161" s="246"/>
    </row>
    <row r="162" spans="2:11" ht="18.75" customHeight="1">
      <c r="B162" s="194"/>
      <c r="C162" s="197"/>
      <c r="D162" s="197"/>
      <c r="E162" s="197"/>
      <c r="F162" s="217"/>
      <c r="G162" s="197"/>
      <c r="H162" s="197"/>
      <c r="I162" s="197"/>
      <c r="J162" s="197"/>
      <c r="K162" s="194"/>
    </row>
    <row r="163" spans="2:11" ht="18.75" customHeight="1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</row>
    <row r="164" spans="2:11" ht="7.5" customHeight="1">
      <c r="B164" s="186"/>
      <c r="C164" s="187"/>
      <c r="D164" s="187"/>
      <c r="E164" s="187"/>
      <c r="F164" s="187"/>
      <c r="G164" s="187"/>
      <c r="H164" s="187"/>
      <c r="I164" s="187"/>
      <c r="J164" s="187"/>
      <c r="K164" s="188"/>
    </row>
    <row r="165" spans="2:11" ht="45" customHeight="1">
      <c r="B165" s="189"/>
      <c r="C165" s="299" t="s">
        <v>500</v>
      </c>
      <c r="D165" s="299"/>
      <c r="E165" s="299"/>
      <c r="F165" s="299"/>
      <c r="G165" s="299"/>
      <c r="H165" s="299"/>
      <c r="I165" s="299"/>
      <c r="J165" s="299"/>
      <c r="K165" s="190"/>
    </row>
    <row r="166" spans="2:11" ht="17.25" customHeight="1">
      <c r="B166" s="189"/>
      <c r="C166" s="210" t="s">
        <v>428</v>
      </c>
      <c r="D166" s="210"/>
      <c r="E166" s="210"/>
      <c r="F166" s="210" t="s">
        <v>429</v>
      </c>
      <c r="G166" s="247"/>
      <c r="H166" s="248" t="s">
        <v>51</v>
      </c>
      <c r="I166" s="248" t="s">
        <v>54</v>
      </c>
      <c r="J166" s="210" t="s">
        <v>430</v>
      </c>
      <c r="K166" s="190"/>
    </row>
    <row r="167" spans="2:11" ht="17.25" customHeight="1">
      <c r="B167" s="191"/>
      <c r="C167" s="212" t="s">
        <v>431</v>
      </c>
      <c r="D167" s="212"/>
      <c r="E167" s="212"/>
      <c r="F167" s="213" t="s">
        <v>432</v>
      </c>
      <c r="G167" s="249"/>
      <c r="H167" s="250"/>
      <c r="I167" s="250"/>
      <c r="J167" s="212" t="s">
        <v>433</v>
      </c>
      <c r="K167" s="192"/>
    </row>
    <row r="168" spans="2:11" ht="5.25" customHeight="1">
      <c r="B168" s="218"/>
      <c r="C168" s="215"/>
      <c r="D168" s="215"/>
      <c r="E168" s="215"/>
      <c r="F168" s="215"/>
      <c r="G168" s="216"/>
      <c r="H168" s="215"/>
      <c r="I168" s="215"/>
      <c r="J168" s="215"/>
      <c r="K168" s="239"/>
    </row>
    <row r="169" spans="2:11" ht="15" customHeight="1">
      <c r="B169" s="218"/>
      <c r="C169" s="197" t="s">
        <v>437</v>
      </c>
      <c r="D169" s="197"/>
      <c r="E169" s="197"/>
      <c r="F169" s="217" t="s">
        <v>434</v>
      </c>
      <c r="G169" s="197"/>
      <c r="H169" s="197" t="s">
        <v>474</v>
      </c>
      <c r="I169" s="197" t="s">
        <v>436</v>
      </c>
      <c r="J169" s="197">
        <v>120</v>
      </c>
      <c r="K169" s="239"/>
    </row>
    <row r="170" spans="2:11" ht="15" customHeight="1">
      <c r="B170" s="218"/>
      <c r="C170" s="197" t="s">
        <v>483</v>
      </c>
      <c r="D170" s="197"/>
      <c r="E170" s="197"/>
      <c r="F170" s="217" t="s">
        <v>434</v>
      </c>
      <c r="G170" s="197"/>
      <c r="H170" s="197" t="s">
        <v>484</v>
      </c>
      <c r="I170" s="197" t="s">
        <v>436</v>
      </c>
      <c r="J170" s="197" t="s">
        <v>485</v>
      </c>
      <c r="K170" s="239"/>
    </row>
    <row r="171" spans="2:11" ht="15" customHeight="1">
      <c r="B171" s="218"/>
      <c r="C171" s="197" t="s">
        <v>382</v>
      </c>
      <c r="D171" s="197"/>
      <c r="E171" s="197"/>
      <c r="F171" s="217" t="s">
        <v>434</v>
      </c>
      <c r="G171" s="197"/>
      <c r="H171" s="197" t="s">
        <v>501</v>
      </c>
      <c r="I171" s="197" t="s">
        <v>436</v>
      </c>
      <c r="J171" s="197" t="s">
        <v>485</v>
      </c>
      <c r="K171" s="239"/>
    </row>
    <row r="172" spans="2:11" ht="15" customHeight="1">
      <c r="B172" s="218"/>
      <c r="C172" s="197" t="s">
        <v>439</v>
      </c>
      <c r="D172" s="197"/>
      <c r="E172" s="197"/>
      <c r="F172" s="217" t="s">
        <v>440</v>
      </c>
      <c r="G172" s="197"/>
      <c r="H172" s="197" t="s">
        <v>501</v>
      </c>
      <c r="I172" s="197" t="s">
        <v>436</v>
      </c>
      <c r="J172" s="197">
        <v>50</v>
      </c>
      <c r="K172" s="239"/>
    </row>
    <row r="173" spans="2:11" ht="15" customHeight="1">
      <c r="B173" s="218"/>
      <c r="C173" s="197" t="s">
        <v>442</v>
      </c>
      <c r="D173" s="197"/>
      <c r="E173" s="197"/>
      <c r="F173" s="217" t="s">
        <v>434</v>
      </c>
      <c r="G173" s="197"/>
      <c r="H173" s="197" t="s">
        <v>501</v>
      </c>
      <c r="I173" s="197" t="s">
        <v>444</v>
      </c>
      <c r="J173" s="197"/>
      <c r="K173" s="239"/>
    </row>
    <row r="174" spans="2:11" ht="15" customHeight="1">
      <c r="B174" s="218"/>
      <c r="C174" s="197" t="s">
        <v>453</v>
      </c>
      <c r="D174" s="197"/>
      <c r="E174" s="197"/>
      <c r="F174" s="217" t="s">
        <v>440</v>
      </c>
      <c r="G174" s="197"/>
      <c r="H174" s="197" t="s">
        <v>501</v>
      </c>
      <c r="I174" s="197" t="s">
        <v>436</v>
      </c>
      <c r="J174" s="197">
        <v>50</v>
      </c>
      <c r="K174" s="239"/>
    </row>
    <row r="175" spans="2:11" ht="15" customHeight="1">
      <c r="B175" s="218"/>
      <c r="C175" s="197" t="s">
        <v>461</v>
      </c>
      <c r="D175" s="197"/>
      <c r="E175" s="197"/>
      <c r="F175" s="217" t="s">
        <v>440</v>
      </c>
      <c r="G175" s="197"/>
      <c r="H175" s="197" t="s">
        <v>501</v>
      </c>
      <c r="I175" s="197" t="s">
        <v>436</v>
      </c>
      <c r="J175" s="197">
        <v>50</v>
      </c>
      <c r="K175" s="239"/>
    </row>
    <row r="176" spans="2:11" ht="15" customHeight="1">
      <c r="B176" s="218"/>
      <c r="C176" s="197" t="s">
        <v>459</v>
      </c>
      <c r="D176" s="197"/>
      <c r="E176" s="197"/>
      <c r="F176" s="217" t="s">
        <v>440</v>
      </c>
      <c r="G176" s="197"/>
      <c r="H176" s="197" t="s">
        <v>501</v>
      </c>
      <c r="I176" s="197" t="s">
        <v>436</v>
      </c>
      <c r="J176" s="197">
        <v>50</v>
      </c>
      <c r="K176" s="239"/>
    </row>
    <row r="177" spans="2:11" ht="15" customHeight="1">
      <c r="B177" s="218"/>
      <c r="C177" s="197" t="s">
        <v>101</v>
      </c>
      <c r="D177" s="197"/>
      <c r="E177" s="197"/>
      <c r="F177" s="217" t="s">
        <v>434</v>
      </c>
      <c r="G177" s="197"/>
      <c r="H177" s="197" t="s">
        <v>502</v>
      </c>
      <c r="I177" s="197" t="s">
        <v>503</v>
      </c>
      <c r="J177" s="197"/>
      <c r="K177" s="239"/>
    </row>
    <row r="178" spans="2:11" ht="15" customHeight="1">
      <c r="B178" s="218"/>
      <c r="C178" s="197" t="s">
        <v>54</v>
      </c>
      <c r="D178" s="197"/>
      <c r="E178" s="197"/>
      <c r="F178" s="217" t="s">
        <v>434</v>
      </c>
      <c r="G178" s="197"/>
      <c r="H178" s="197" t="s">
        <v>504</v>
      </c>
      <c r="I178" s="197" t="s">
        <v>505</v>
      </c>
      <c r="J178" s="197">
        <v>1</v>
      </c>
      <c r="K178" s="239"/>
    </row>
    <row r="179" spans="2:11" ht="15" customHeight="1">
      <c r="B179" s="218"/>
      <c r="C179" s="197" t="s">
        <v>50</v>
      </c>
      <c r="D179" s="197"/>
      <c r="E179" s="197"/>
      <c r="F179" s="217" t="s">
        <v>434</v>
      </c>
      <c r="G179" s="197"/>
      <c r="H179" s="197" t="s">
        <v>506</v>
      </c>
      <c r="I179" s="197" t="s">
        <v>436</v>
      </c>
      <c r="J179" s="197">
        <v>20</v>
      </c>
      <c r="K179" s="239"/>
    </row>
    <row r="180" spans="2:11" ht="15" customHeight="1">
      <c r="B180" s="218"/>
      <c r="C180" s="197" t="s">
        <v>51</v>
      </c>
      <c r="D180" s="197"/>
      <c r="E180" s="197"/>
      <c r="F180" s="217" t="s">
        <v>434</v>
      </c>
      <c r="G180" s="197"/>
      <c r="H180" s="197" t="s">
        <v>507</v>
      </c>
      <c r="I180" s="197" t="s">
        <v>436</v>
      </c>
      <c r="J180" s="197">
        <v>255</v>
      </c>
      <c r="K180" s="239"/>
    </row>
    <row r="181" spans="2:11" ht="15" customHeight="1">
      <c r="B181" s="218"/>
      <c r="C181" s="197" t="s">
        <v>102</v>
      </c>
      <c r="D181" s="197"/>
      <c r="E181" s="197"/>
      <c r="F181" s="217" t="s">
        <v>434</v>
      </c>
      <c r="G181" s="197"/>
      <c r="H181" s="197" t="s">
        <v>398</v>
      </c>
      <c r="I181" s="197" t="s">
        <v>436</v>
      </c>
      <c r="J181" s="197">
        <v>10</v>
      </c>
      <c r="K181" s="239"/>
    </row>
    <row r="182" spans="2:11" ht="15" customHeight="1">
      <c r="B182" s="218"/>
      <c r="C182" s="197" t="s">
        <v>103</v>
      </c>
      <c r="D182" s="197"/>
      <c r="E182" s="197"/>
      <c r="F182" s="217" t="s">
        <v>434</v>
      </c>
      <c r="G182" s="197"/>
      <c r="H182" s="197" t="s">
        <v>508</v>
      </c>
      <c r="I182" s="197" t="s">
        <v>469</v>
      </c>
      <c r="J182" s="197"/>
      <c r="K182" s="239"/>
    </row>
    <row r="183" spans="2:11" ht="15" customHeight="1">
      <c r="B183" s="218"/>
      <c r="C183" s="197" t="s">
        <v>509</v>
      </c>
      <c r="D183" s="197"/>
      <c r="E183" s="197"/>
      <c r="F183" s="217" t="s">
        <v>434</v>
      </c>
      <c r="G183" s="197"/>
      <c r="H183" s="197" t="s">
        <v>510</v>
      </c>
      <c r="I183" s="197" t="s">
        <v>469</v>
      </c>
      <c r="J183" s="197"/>
      <c r="K183" s="239"/>
    </row>
    <row r="184" spans="2:11" ht="15" customHeight="1">
      <c r="B184" s="218"/>
      <c r="C184" s="197" t="s">
        <v>498</v>
      </c>
      <c r="D184" s="197"/>
      <c r="E184" s="197"/>
      <c r="F184" s="217" t="s">
        <v>434</v>
      </c>
      <c r="G184" s="197"/>
      <c r="H184" s="197" t="s">
        <v>511</v>
      </c>
      <c r="I184" s="197" t="s">
        <v>469</v>
      </c>
      <c r="J184" s="197"/>
      <c r="K184" s="239"/>
    </row>
    <row r="185" spans="2:11" ht="15" customHeight="1">
      <c r="B185" s="218"/>
      <c r="C185" s="197" t="s">
        <v>105</v>
      </c>
      <c r="D185" s="197"/>
      <c r="E185" s="197"/>
      <c r="F185" s="217" t="s">
        <v>440</v>
      </c>
      <c r="G185" s="197"/>
      <c r="H185" s="197" t="s">
        <v>512</v>
      </c>
      <c r="I185" s="197" t="s">
        <v>436</v>
      </c>
      <c r="J185" s="197">
        <v>50</v>
      </c>
      <c r="K185" s="239"/>
    </row>
    <row r="186" spans="2:11" ht="15" customHeight="1">
      <c r="B186" s="218"/>
      <c r="C186" s="197" t="s">
        <v>513</v>
      </c>
      <c r="D186" s="197"/>
      <c r="E186" s="197"/>
      <c r="F186" s="217" t="s">
        <v>440</v>
      </c>
      <c r="G186" s="197"/>
      <c r="H186" s="197" t="s">
        <v>514</v>
      </c>
      <c r="I186" s="197" t="s">
        <v>515</v>
      </c>
      <c r="J186" s="197"/>
      <c r="K186" s="239"/>
    </row>
    <row r="187" spans="2:11" ht="15" customHeight="1">
      <c r="B187" s="218"/>
      <c r="C187" s="197" t="s">
        <v>516</v>
      </c>
      <c r="D187" s="197"/>
      <c r="E187" s="197"/>
      <c r="F187" s="217" t="s">
        <v>440</v>
      </c>
      <c r="G187" s="197"/>
      <c r="H187" s="197" t="s">
        <v>517</v>
      </c>
      <c r="I187" s="197" t="s">
        <v>515</v>
      </c>
      <c r="J187" s="197"/>
      <c r="K187" s="239"/>
    </row>
    <row r="188" spans="2:11" ht="15" customHeight="1">
      <c r="B188" s="218"/>
      <c r="C188" s="197" t="s">
        <v>518</v>
      </c>
      <c r="D188" s="197"/>
      <c r="E188" s="197"/>
      <c r="F188" s="217" t="s">
        <v>440</v>
      </c>
      <c r="G188" s="197"/>
      <c r="H188" s="197" t="s">
        <v>519</v>
      </c>
      <c r="I188" s="197" t="s">
        <v>515</v>
      </c>
      <c r="J188" s="197"/>
      <c r="K188" s="239"/>
    </row>
    <row r="189" spans="2:11" ht="15" customHeight="1">
      <c r="B189" s="218"/>
      <c r="C189" s="251" t="s">
        <v>520</v>
      </c>
      <c r="D189" s="197"/>
      <c r="E189" s="197"/>
      <c r="F189" s="217" t="s">
        <v>440</v>
      </c>
      <c r="G189" s="197"/>
      <c r="H189" s="197" t="s">
        <v>521</v>
      </c>
      <c r="I189" s="197" t="s">
        <v>522</v>
      </c>
      <c r="J189" s="252" t="s">
        <v>523</v>
      </c>
      <c r="K189" s="239"/>
    </row>
    <row r="190" spans="2:11" ht="15" customHeight="1">
      <c r="B190" s="218"/>
      <c r="C190" s="203" t="s">
        <v>39</v>
      </c>
      <c r="D190" s="197"/>
      <c r="E190" s="197"/>
      <c r="F190" s="217" t="s">
        <v>434</v>
      </c>
      <c r="G190" s="197"/>
      <c r="H190" s="194" t="s">
        <v>524</v>
      </c>
      <c r="I190" s="197" t="s">
        <v>525</v>
      </c>
      <c r="J190" s="197"/>
      <c r="K190" s="239"/>
    </row>
    <row r="191" spans="2:11" ht="15" customHeight="1">
      <c r="B191" s="218"/>
      <c r="C191" s="203" t="s">
        <v>526</v>
      </c>
      <c r="D191" s="197"/>
      <c r="E191" s="197"/>
      <c r="F191" s="217" t="s">
        <v>434</v>
      </c>
      <c r="G191" s="197"/>
      <c r="H191" s="197" t="s">
        <v>527</v>
      </c>
      <c r="I191" s="197" t="s">
        <v>469</v>
      </c>
      <c r="J191" s="197"/>
      <c r="K191" s="239"/>
    </row>
    <row r="192" spans="2:11" ht="15" customHeight="1">
      <c r="B192" s="218"/>
      <c r="C192" s="203" t="s">
        <v>528</v>
      </c>
      <c r="D192" s="197"/>
      <c r="E192" s="197"/>
      <c r="F192" s="217" t="s">
        <v>434</v>
      </c>
      <c r="G192" s="197"/>
      <c r="H192" s="197" t="s">
        <v>529</v>
      </c>
      <c r="I192" s="197" t="s">
        <v>469</v>
      </c>
      <c r="J192" s="197"/>
      <c r="K192" s="239"/>
    </row>
    <row r="193" spans="2:11" ht="15" customHeight="1">
      <c r="B193" s="218"/>
      <c r="C193" s="203" t="s">
        <v>530</v>
      </c>
      <c r="D193" s="197"/>
      <c r="E193" s="197"/>
      <c r="F193" s="217" t="s">
        <v>440</v>
      </c>
      <c r="G193" s="197"/>
      <c r="H193" s="197" t="s">
        <v>531</v>
      </c>
      <c r="I193" s="197" t="s">
        <v>469</v>
      </c>
      <c r="J193" s="197"/>
      <c r="K193" s="239"/>
    </row>
    <row r="194" spans="2:11" ht="15" customHeight="1">
      <c r="B194" s="245"/>
      <c r="C194" s="253"/>
      <c r="D194" s="227"/>
      <c r="E194" s="227"/>
      <c r="F194" s="227"/>
      <c r="G194" s="227"/>
      <c r="H194" s="227"/>
      <c r="I194" s="227"/>
      <c r="J194" s="227"/>
      <c r="K194" s="246"/>
    </row>
    <row r="195" spans="2:11" ht="18.75" customHeight="1">
      <c r="B195" s="194"/>
      <c r="C195" s="197"/>
      <c r="D195" s="197"/>
      <c r="E195" s="197"/>
      <c r="F195" s="217"/>
      <c r="G195" s="197"/>
      <c r="H195" s="197"/>
      <c r="I195" s="197"/>
      <c r="J195" s="197"/>
      <c r="K195" s="194"/>
    </row>
    <row r="196" spans="2:11" ht="18.75" customHeight="1">
      <c r="B196" s="194"/>
      <c r="C196" s="197"/>
      <c r="D196" s="197"/>
      <c r="E196" s="197"/>
      <c r="F196" s="217"/>
      <c r="G196" s="197"/>
      <c r="H196" s="197"/>
      <c r="I196" s="197"/>
      <c r="J196" s="197"/>
      <c r="K196" s="194"/>
    </row>
    <row r="197" spans="2:11" ht="18.75" customHeight="1">
      <c r="B197" s="204"/>
      <c r="C197" s="204"/>
      <c r="D197" s="204"/>
      <c r="E197" s="204"/>
      <c r="F197" s="204"/>
      <c r="G197" s="204"/>
      <c r="H197" s="204"/>
      <c r="I197" s="204"/>
      <c r="J197" s="204"/>
      <c r="K197" s="204"/>
    </row>
    <row r="198" spans="2:11" ht="12">
      <c r="B198" s="186"/>
      <c r="C198" s="187"/>
      <c r="D198" s="187"/>
      <c r="E198" s="187"/>
      <c r="F198" s="187"/>
      <c r="G198" s="187"/>
      <c r="H198" s="187"/>
      <c r="I198" s="187"/>
      <c r="J198" s="187"/>
      <c r="K198" s="188"/>
    </row>
    <row r="199" spans="2:11" ht="20.5">
      <c r="B199" s="189"/>
      <c r="C199" s="299" t="s">
        <v>532</v>
      </c>
      <c r="D199" s="299"/>
      <c r="E199" s="299"/>
      <c r="F199" s="299"/>
      <c r="G199" s="299"/>
      <c r="H199" s="299"/>
      <c r="I199" s="299"/>
      <c r="J199" s="299"/>
      <c r="K199" s="190"/>
    </row>
    <row r="200" spans="2:11" ht="25.5" customHeight="1">
      <c r="B200" s="189"/>
      <c r="C200" s="254" t="s">
        <v>533</v>
      </c>
      <c r="D200" s="254"/>
      <c r="E200" s="254"/>
      <c r="F200" s="254" t="s">
        <v>534</v>
      </c>
      <c r="G200" s="255"/>
      <c r="H200" s="304" t="s">
        <v>535</v>
      </c>
      <c r="I200" s="304"/>
      <c r="J200" s="304"/>
      <c r="K200" s="190"/>
    </row>
    <row r="201" spans="2:11" ht="5.25" customHeight="1">
      <c r="B201" s="218"/>
      <c r="C201" s="215"/>
      <c r="D201" s="215"/>
      <c r="E201" s="215"/>
      <c r="F201" s="215"/>
      <c r="G201" s="197"/>
      <c r="H201" s="215"/>
      <c r="I201" s="215"/>
      <c r="J201" s="215"/>
      <c r="K201" s="239"/>
    </row>
    <row r="202" spans="2:11" ht="15" customHeight="1">
      <c r="B202" s="218"/>
      <c r="C202" s="197" t="s">
        <v>525</v>
      </c>
      <c r="D202" s="197"/>
      <c r="E202" s="197"/>
      <c r="F202" s="217" t="s">
        <v>40</v>
      </c>
      <c r="G202" s="197"/>
      <c r="H202" s="305" t="s">
        <v>536</v>
      </c>
      <c r="I202" s="305"/>
      <c r="J202" s="305"/>
      <c r="K202" s="239"/>
    </row>
    <row r="203" spans="2:11" ht="15" customHeight="1">
      <c r="B203" s="218"/>
      <c r="C203" s="224"/>
      <c r="D203" s="197"/>
      <c r="E203" s="197"/>
      <c r="F203" s="217" t="s">
        <v>41</v>
      </c>
      <c r="G203" s="197"/>
      <c r="H203" s="305" t="s">
        <v>537</v>
      </c>
      <c r="I203" s="305"/>
      <c r="J203" s="305"/>
      <c r="K203" s="239"/>
    </row>
    <row r="204" spans="2:11" ht="15" customHeight="1">
      <c r="B204" s="218"/>
      <c r="C204" s="224"/>
      <c r="D204" s="197"/>
      <c r="E204" s="197"/>
      <c r="F204" s="217" t="s">
        <v>44</v>
      </c>
      <c r="G204" s="197"/>
      <c r="H204" s="305" t="s">
        <v>538</v>
      </c>
      <c r="I204" s="305"/>
      <c r="J204" s="305"/>
      <c r="K204" s="239"/>
    </row>
    <row r="205" spans="2:11" ht="15" customHeight="1">
      <c r="B205" s="218"/>
      <c r="C205" s="197"/>
      <c r="D205" s="197"/>
      <c r="E205" s="197"/>
      <c r="F205" s="217" t="s">
        <v>42</v>
      </c>
      <c r="G205" s="197"/>
      <c r="H205" s="305" t="s">
        <v>539</v>
      </c>
      <c r="I205" s="305"/>
      <c r="J205" s="305"/>
      <c r="K205" s="239"/>
    </row>
    <row r="206" spans="2:11" ht="15" customHeight="1">
      <c r="B206" s="218"/>
      <c r="C206" s="197"/>
      <c r="D206" s="197"/>
      <c r="E206" s="197"/>
      <c r="F206" s="217" t="s">
        <v>43</v>
      </c>
      <c r="G206" s="197"/>
      <c r="H206" s="305" t="s">
        <v>540</v>
      </c>
      <c r="I206" s="305"/>
      <c r="J206" s="305"/>
      <c r="K206" s="239"/>
    </row>
    <row r="207" spans="2:11" ht="15" customHeight="1">
      <c r="B207" s="218"/>
      <c r="C207" s="197"/>
      <c r="D207" s="197"/>
      <c r="E207" s="197"/>
      <c r="F207" s="217"/>
      <c r="G207" s="197"/>
      <c r="H207" s="197"/>
      <c r="I207" s="197"/>
      <c r="J207" s="197"/>
      <c r="K207" s="239"/>
    </row>
    <row r="208" spans="2:11" ht="15" customHeight="1">
      <c r="B208" s="218"/>
      <c r="C208" s="197" t="s">
        <v>481</v>
      </c>
      <c r="D208" s="197"/>
      <c r="E208" s="197"/>
      <c r="F208" s="217" t="s">
        <v>76</v>
      </c>
      <c r="G208" s="197"/>
      <c r="H208" s="305" t="s">
        <v>541</v>
      </c>
      <c r="I208" s="305"/>
      <c r="J208" s="305"/>
      <c r="K208" s="239"/>
    </row>
    <row r="209" spans="2:11" ht="15" customHeight="1">
      <c r="B209" s="218"/>
      <c r="C209" s="224"/>
      <c r="D209" s="197"/>
      <c r="E209" s="197"/>
      <c r="F209" s="217" t="s">
        <v>378</v>
      </c>
      <c r="G209" s="197"/>
      <c r="H209" s="305" t="s">
        <v>379</v>
      </c>
      <c r="I209" s="305"/>
      <c r="J209" s="305"/>
      <c r="K209" s="239"/>
    </row>
    <row r="210" spans="2:11" ht="15" customHeight="1">
      <c r="B210" s="218"/>
      <c r="C210" s="197"/>
      <c r="D210" s="197"/>
      <c r="E210" s="197"/>
      <c r="F210" s="217" t="s">
        <v>376</v>
      </c>
      <c r="G210" s="197"/>
      <c r="H210" s="305" t="s">
        <v>542</v>
      </c>
      <c r="I210" s="305"/>
      <c r="J210" s="305"/>
      <c r="K210" s="239"/>
    </row>
    <row r="211" spans="2:11" ht="15" customHeight="1">
      <c r="B211" s="256"/>
      <c r="C211" s="224"/>
      <c r="D211" s="224"/>
      <c r="E211" s="224"/>
      <c r="F211" s="217" t="s">
        <v>82</v>
      </c>
      <c r="G211" s="203"/>
      <c r="H211" s="306" t="s">
        <v>81</v>
      </c>
      <c r="I211" s="306"/>
      <c r="J211" s="306"/>
      <c r="K211" s="257"/>
    </row>
    <row r="212" spans="2:11" ht="15" customHeight="1">
      <c r="B212" s="256"/>
      <c r="C212" s="224"/>
      <c r="D212" s="224"/>
      <c r="E212" s="224"/>
      <c r="F212" s="217" t="s">
        <v>380</v>
      </c>
      <c r="G212" s="203"/>
      <c r="H212" s="306" t="s">
        <v>543</v>
      </c>
      <c r="I212" s="306"/>
      <c r="J212" s="306"/>
      <c r="K212" s="257"/>
    </row>
    <row r="213" spans="2:11" ht="15" customHeight="1">
      <c r="B213" s="256"/>
      <c r="C213" s="224"/>
      <c r="D213" s="224"/>
      <c r="E213" s="224"/>
      <c r="F213" s="258"/>
      <c r="G213" s="203"/>
      <c r="H213" s="259"/>
      <c r="I213" s="259"/>
      <c r="J213" s="259"/>
      <c r="K213" s="257"/>
    </row>
    <row r="214" spans="2:11" ht="15" customHeight="1">
      <c r="B214" s="256"/>
      <c r="C214" s="197" t="s">
        <v>505</v>
      </c>
      <c r="D214" s="224"/>
      <c r="E214" s="224"/>
      <c r="F214" s="217">
        <v>1</v>
      </c>
      <c r="G214" s="203"/>
      <c r="H214" s="306" t="s">
        <v>544</v>
      </c>
      <c r="I214" s="306"/>
      <c r="J214" s="306"/>
      <c r="K214" s="257"/>
    </row>
    <row r="215" spans="2:11" ht="15" customHeight="1">
      <c r="B215" s="256"/>
      <c r="C215" s="224"/>
      <c r="D215" s="224"/>
      <c r="E215" s="224"/>
      <c r="F215" s="217">
        <v>2</v>
      </c>
      <c r="G215" s="203"/>
      <c r="H215" s="306" t="s">
        <v>545</v>
      </c>
      <c r="I215" s="306"/>
      <c r="J215" s="306"/>
      <c r="K215" s="257"/>
    </row>
    <row r="216" spans="2:11" ht="15" customHeight="1">
      <c r="B216" s="256"/>
      <c r="C216" s="224"/>
      <c r="D216" s="224"/>
      <c r="E216" s="224"/>
      <c r="F216" s="217">
        <v>3</v>
      </c>
      <c r="G216" s="203"/>
      <c r="H216" s="306" t="s">
        <v>546</v>
      </c>
      <c r="I216" s="306"/>
      <c r="J216" s="306"/>
      <c r="K216" s="257"/>
    </row>
    <row r="217" spans="2:11" ht="15" customHeight="1">
      <c r="B217" s="256"/>
      <c r="C217" s="224"/>
      <c r="D217" s="224"/>
      <c r="E217" s="224"/>
      <c r="F217" s="217">
        <v>4</v>
      </c>
      <c r="G217" s="203"/>
      <c r="H217" s="306" t="s">
        <v>547</v>
      </c>
      <c r="I217" s="306"/>
      <c r="J217" s="306"/>
      <c r="K217" s="257"/>
    </row>
    <row r="218" spans="2:11" ht="12.75" customHeight="1">
      <c r="B218" s="260"/>
      <c r="C218" s="261"/>
      <c r="D218" s="261"/>
      <c r="E218" s="261"/>
      <c r="F218" s="261"/>
      <c r="G218" s="261"/>
      <c r="H218" s="261"/>
      <c r="I218" s="261"/>
      <c r="J218" s="261"/>
      <c r="K218" s="26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Bourací práce</vt:lpstr>
      <vt:lpstr>02 - Vedlejší a ostatní n...</vt:lpstr>
      <vt:lpstr>Pokyny pro vyplnění</vt:lpstr>
      <vt:lpstr>'01 - Bourací práce'!Názvy_tisku</vt:lpstr>
      <vt:lpstr>'02 - Vedlejší a ostatní n...'!Názvy_tisku</vt:lpstr>
      <vt:lpstr>'Rekapitulace stavby'!Názvy_tisku</vt:lpstr>
      <vt:lpstr>'01 - Bourací práce'!Oblast_tisku</vt:lpstr>
      <vt:lpstr>'02 - Vedlejší a ostatní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MS-uzivatel</cp:lastModifiedBy>
  <dcterms:created xsi:type="dcterms:W3CDTF">2019-02-25T08:40:27Z</dcterms:created>
  <dcterms:modified xsi:type="dcterms:W3CDTF">2020-10-21T10:29:22Z</dcterms:modified>
</cp:coreProperties>
</file>